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SPARENZA_2022\trasparenza\"/>
    </mc:Choice>
  </mc:AlternateContent>
  <bookViews>
    <workbookView xWindow="0" yWindow="0" windowWidth="28800" windowHeight="11700"/>
  </bookViews>
  <sheets>
    <sheet name="Foglio1" sheetId="1" r:id="rId1"/>
  </sheets>
  <definedNames>
    <definedName name="_xlnm.Print_Titles" localSheetId="0">Foglio1!$1:$1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2" i="1" l="1"/>
  <c r="F198" i="1"/>
  <c r="F196" i="1"/>
  <c r="F194" i="1"/>
  <c r="F192" i="1"/>
  <c r="F190" i="1"/>
  <c r="F189" i="1"/>
  <c r="F187" i="1"/>
  <c r="F185" i="1"/>
  <c r="F182" i="1"/>
  <c r="F180" i="1"/>
  <c r="F178" i="1"/>
  <c r="F176" i="1"/>
  <c r="F174" i="1"/>
  <c r="F172" i="1"/>
  <c r="F171" i="1"/>
  <c r="F169" i="1"/>
  <c r="F167" i="1"/>
  <c r="F165" i="1"/>
  <c r="F164" i="1"/>
  <c r="F161" i="1"/>
  <c r="F159" i="1"/>
  <c r="F155" i="1"/>
  <c r="F157" i="1"/>
  <c r="F153" i="1"/>
  <c r="F151" i="1"/>
  <c r="F150" i="1"/>
  <c r="F149" i="1"/>
  <c r="F147" i="1"/>
  <c r="F144" i="1"/>
  <c r="F142" i="1"/>
  <c r="F141" i="1"/>
  <c r="F140" i="1"/>
  <c r="F139" i="1"/>
  <c r="F138" i="1"/>
  <c r="F136" i="1"/>
  <c r="F134" i="1"/>
  <c r="F132" i="1"/>
  <c r="F131" i="1"/>
  <c r="F130" i="1"/>
  <c r="F126" i="1"/>
  <c r="F123" i="1"/>
  <c r="F122" i="1"/>
  <c r="F121" i="1"/>
  <c r="F120" i="1"/>
  <c r="F119" i="1"/>
  <c r="F117" i="1"/>
  <c r="F116" i="1"/>
  <c r="F113" i="1"/>
  <c r="F110" i="1"/>
  <c r="F109" i="1"/>
  <c r="F107" i="1"/>
  <c r="F105" i="1"/>
  <c r="F103" i="1"/>
  <c r="F101" i="1"/>
  <c r="F100" i="1"/>
  <c r="F99" i="1"/>
  <c r="F98" i="1"/>
  <c r="F96" i="1"/>
  <c r="F94" i="1"/>
  <c r="F92" i="1"/>
  <c r="F90" i="1"/>
  <c r="F89" i="1"/>
  <c r="F87" i="1"/>
  <c r="F85" i="1"/>
  <c r="F83" i="1"/>
  <c r="F81" i="1"/>
  <c r="F79" i="1"/>
  <c r="F77" i="1"/>
  <c r="F75" i="1"/>
  <c r="F71" i="1"/>
  <c r="F70" i="1"/>
  <c r="F68" i="1"/>
  <c r="F66" i="1"/>
  <c r="F62" i="1"/>
  <c r="F61" i="1"/>
  <c r="F60" i="1"/>
  <c r="F59" i="1"/>
  <c r="F58" i="1"/>
  <c r="F56" i="1"/>
  <c r="F54" i="1"/>
  <c r="F52" i="1"/>
  <c r="F51" i="1"/>
  <c r="F49" i="1"/>
  <c r="F48" i="1"/>
  <c r="F42" i="1"/>
  <c r="F41" i="1"/>
  <c r="F39" i="1"/>
  <c r="F37" i="1"/>
  <c r="F35" i="1"/>
  <c r="F33" i="1"/>
  <c r="F31" i="1"/>
  <c r="F29" i="1"/>
  <c r="F27" i="1"/>
  <c r="F25" i="1"/>
  <c r="F24" i="1"/>
  <c r="F22" i="1"/>
  <c r="F21" i="1"/>
  <c r="F20" i="1"/>
  <c r="F18" i="1"/>
  <c r="F16" i="1"/>
  <c r="F14" i="1"/>
  <c r="F12" i="1"/>
  <c r="F11" i="1"/>
  <c r="F10" i="1"/>
  <c r="F9" i="1"/>
  <c r="F8" i="1"/>
  <c r="F6" i="1"/>
  <c r="F4" i="1"/>
  <c r="F44" i="1"/>
  <c r="F46" i="1"/>
  <c r="F47" i="1"/>
  <c r="F64" i="1"/>
  <c r="F73" i="1"/>
  <c r="F111" i="1"/>
  <c r="F115" i="1"/>
  <c r="F124" i="1"/>
  <c r="F128" i="1"/>
  <c r="F146" i="1"/>
  <c r="F2" i="1"/>
</calcChain>
</file>

<file path=xl/sharedStrings.xml><?xml version="1.0" encoding="utf-8"?>
<sst xmlns="http://schemas.openxmlformats.org/spreadsheetml/2006/main" count="895" uniqueCount="333">
  <si>
    <t>Data</t>
  </si>
  <si>
    <t>NUMERO TITOLO</t>
  </si>
  <si>
    <t>CAUSALE</t>
  </si>
  <si>
    <t>codiceintervento</t>
  </si>
  <si>
    <t>BENEFICIARIO
 (conto/sez) - (capo/capitolo/art.)</t>
  </si>
  <si>
    <t>IMPORTO</t>
  </si>
  <si>
    <t>8/1203/12</t>
  </si>
  <si>
    <t>KR171</t>
  </si>
  <si>
    <t>18IR095</t>
  </si>
  <si>
    <t>6/1023/4</t>
  </si>
  <si>
    <t>18IR204</t>
  </si>
  <si>
    <t>18IR427</t>
  </si>
  <si>
    <t>18IR067</t>
  </si>
  <si>
    <t>18IR529</t>
  </si>
  <si>
    <t>18IR530</t>
  </si>
  <si>
    <t>CS103</t>
  </si>
  <si>
    <t>18IR470</t>
  </si>
  <si>
    <t>CS065</t>
  </si>
  <si>
    <t>VV034</t>
  </si>
  <si>
    <t>18IR959</t>
  </si>
  <si>
    <t>18IR521</t>
  </si>
  <si>
    <t>VV033</t>
  </si>
  <si>
    <t>18IR084</t>
  </si>
  <si>
    <t>VV006</t>
  </si>
  <si>
    <t>18IR194</t>
  </si>
  <si>
    <t>18IR155</t>
  </si>
  <si>
    <t>18IR026</t>
  </si>
  <si>
    <t>18IR099</t>
  </si>
  <si>
    <t>18IR388</t>
  </si>
  <si>
    <t>18IR712</t>
  </si>
  <si>
    <t>18IR531</t>
  </si>
  <si>
    <t>18IR777</t>
  </si>
  <si>
    <t>CS040</t>
  </si>
  <si>
    <t>18IR694</t>
  </si>
  <si>
    <t>18IR052</t>
  </si>
  <si>
    <t>18IR940</t>
  </si>
  <si>
    <t>18IR440</t>
  </si>
  <si>
    <t>18IR781</t>
  </si>
  <si>
    <t>05/10/2022</t>
  </si>
  <si>
    <t>FT N. 42 DEL 02.09.2022 - I SAL LAVORI - 18IR388 - DC 362-2022</t>
  </si>
  <si>
    <t>VELTRI CARMINE/IIT87H0825841210011000004097/CRO:55955800910</t>
  </si>
  <si>
    <t>04/10/2022</t>
  </si>
  <si>
    <t>12/10/2022</t>
  </si>
  <si>
    <t>FT N. 1-69 DEL 26.09.2022 - ANTIC. 20 LAVORI - 18IR155 - DC 367-2022</t>
  </si>
  <si>
    <t>ROGU COSTRUZIONI SRL/IIT33Y0825804401006000001488/CRO:55957858608</t>
  </si>
  <si>
    <t>11/10/2022</t>
  </si>
  <si>
    <t>FT N. 1 DEL 22.08.2022 - PROG.ESEC E DL I SAL AL NETTO DI INARCASSA -18IR388 - DC 368-2022</t>
  </si>
  <si>
    <t>TURCO MICHELE/IIT62Q0538780910000043095666/CRO:55957858810</t>
  </si>
  <si>
    <t>INTERVENTO SOSTITUTIVO ING. MICHELE TURCO - MATRIC. 393036 - 18IR388 -DC 368-2022</t>
  </si>
  <si>
    <t>INARCASSA/IIT67X0569603211000060030X88/CRO:55957859012</t>
  </si>
  <si>
    <t>ACCONTO FT N. 14 DEL 19.07.2022 - III SAL - 18IR529 - DC 369-2022</t>
  </si>
  <si>
    <t>CONSORZIO STABILE ECIT/IIT60Y0315801600CC0990000393/CRO:55957859100</t>
  </si>
  <si>
    <t>FT N. 6 DEL 12.09.2022 - STUDIO GEOLOGICO - 18IR940 - DC 370-2022</t>
  </si>
  <si>
    <t>GIOVINAZZO DOMENICO/IIT51I0760116300000056748502/CRO:55957859201</t>
  </si>
  <si>
    <t>FT N. 5 DEL 12.09.2022 - INDAG.GEOGNOSTICHE - 18IR940 - DC 370-2022</t>
  </si>
  <si>
    <t>GIOVINAZZO DOMENICO/IIT51I0760116300000056748502/CRO:55957859302</t>
  </si>
  <si>
    <t>FT N. 36 DEL 15.04.2022 - ANTIC. 30 SERV.TECNICI - 18IR954 - DC 371-2022</t>
  </si>
  <si>
    <t>18IR954</t>
  </si>
  <si>
    <t>STUDIO MAJONE INGEGNERI ASSOCI/IIT22W0503401659000000003435/CRO:55957859403</t>
  </si>
  <si>
    <t>FT N. 15 DEL 31.05.2022 - II SAL - CS063 - DC 372-2022</t>
  </si>
  <si>
    <t>CS063</t>
  </si>
  <si>
    <t>DI PIAZZA SRL/IIT15U0306983122100000001623/CRO:55957859605</t>
  </si>
  <si>
    <t>FT N. 11 DEL 19.04.2022 AL NETTO DI NC 28-2022 - PROG ESEC - CZ042 - DC373-2022</t>
  </si>
  <si>
    <t>CZ042</t>
  </si>
  <si>
    <t>STUDIO MACRI  TECNICI ASSOCIAT/IIT72S0538742850000000882933/CRO:55957859807</t>
  </si>
  <si>
    <t>FT N. 30 DEL 19.04.2022 - PROG. ESEC - CZ042 - DC 373-2022</t>
  </si>
  <si>
    <t>ESSEBI INGEGNERIA STUDIO ASSOC/IIT75Q0306930750100000111599/CRO:55957860009</t>
  </si>
  <si>
    <t>INDENITA ESPROPRIO PILUSO CLEMENTINA - CS065 - DC 320-2022</t>
  </si>
  <si>
    <t>PILUSO CLEMENTINA/IIT25Z0306972249100000005357/CRO:55957860211</t>
  </si>
  <si>
    <t>INDENNITA ESPROPRIO PILUSO SAMUEL - CS065 - DC 320-2022</t>
  </si>
  <si>
    <t>PILUSO SAMUEL/IIT10Z0856270913000000206011/CRO:55957860312</t>
  </si>
  <si>
    <t>RIC.PREST OCCASIONALE N. 1 DEL 21.06.2022 - PROG.ESEC. - CZ042 - DC373-2022</t>
  </si>
  <si>
    <t>TROMBY MADDALENA/IIT82U0760104400001019984127/CRO:55957860400</t>
  </si>
  <si>
    <t>20/10/2022</t>
  </si>
  <si>
    <t>FT N. 10 DEL 20.07.2022 - PROG ESEC+CSP - 18IR055 - DC 377-2022</t>
  </si>
  <si>
    <t>18IR055</t>
  </si>
  <si>
    <t>LIA LUIGI/IIT16B0305801604100571984395/CRO:55960852003</t>
  </si>
  <si>
    <t>FT N. 7 DEL 05.08.2022 - GEOLOGIA E INDAGINI - 18IR055 - DC 377-2022</t>
  </si>
  <si>
    <t>SACCA  FORTUNATO/IIT36C0760104400000076532365/CRO:55960852104</t>
  </si>
  <si>
    <t>19/10/2022</t>
  </si>
  <si>
    <t>FT N. 3163 DEL 18.08.2022 - ANNUL PUBBL GARA - 18IR055 - DC 377-2022</t>
  </si>
  <si>
    <t>LEXMEDIA SRL/IIT34A0306905052100000006948/CRO:55960852306</t>
  </si>
  <si>
    <t>FT N. 8842022 DEL 27.07.2022 - PUBBL GARA - 18IR055 - DC 377-2022</t>
  </si>
  <si>
    <t>EUREMA SRLS/IIT08U0303216912010000206216/CRO:55960852508</t>
  </si>
  <si>
    <t>FT N. 115 DEL 28.09.2022 - II SAL - 18IR067 - DC 378-2022</t>
  </si>
  <si>
    <t>LIFE SRL/IIT10M0818941140000000005355/CRO:55960852710</t>
  </si>
  <si>
    <t>FT N. 26 DEL 09.09.2022 - STUDIO ARCHEOL - 18IR194 - DC 379-2022</t>
  </si>
  <si>
    <t>DI LIETO  C. SRL/IIT57U0306904439100000004383/CRO:55960852912</t>
  </si>
  <si>
    <t>FT N. 29 DEL 20.09.2022 - I SAL LAVORI - 18IR521 - DC 380-2022</t>
  </si>
  <si>
    <t>COSTANTINO COSTR. GENER. SRL/IIT29V0306904439100000009227/CRO:55960853101</t>
  </si>
  <si>
    <t>26/10/2022</t>
  </si>
  <si>
    <t>FT N. 4 DEL 20.09.2022 - ANTIC. 20 LAVORI - 18IR659 - DC 381-2022</t>
  </si>
  <si>
    <t>18IR659</t>
  </si>
  <si>
    <t>IDROGEO SRL/IIT47S0706280980000000350191/CRO:55962216107</t>
  </si>
  <si>
    <t>25/10/2022</t>
  </si>
  <si>
    <t>FT N. 2034-01 DEL 06.09.2022 - PUBBL BANDO GARA - 18IR777 - DC 382-2022</t>
  </si>
  <si>
    <t>INFO SRL/IIT04S0303241351010000358393/CRO:55960853303</t>
  </si>
  <si>
    <t>FT N. 8 DEL 30.08.2022 - CSE AL III SAL - CS065 - DC 383-2022</t>
  </si>
  <si>
    <t>BASILE VINCENZINA/IIT33X0306234210000002307609/CRO:55960853505</t>
  </si>
  <si>
    <t>FT N. 16 DEL 07.03.2022 - DL INDAG SUPPL - VV033 - DC 138-2022</t>
  </si>
  <si>
    <t>ALTENE INGEGNERI ASSOCIATI/IIT53X0306901612100000001588/CRO:55962216309</t>
  </si>
  <si>
    <t>28/10/2022</t>
  </si>
  <si>
    <t>FT N. 9 DEL 29.09.2022 - QUOTA 80 PROG E GEOL - 18IR599 - DC 389-2022</t>
  </si>
  <si>
    <t>18IR599</t>
  </si>
  <si>
    <t>ROMEO ANTONINO/IIT46S0103016201000001524228/CRO:55962997609</t>
  </si>
  <si>
    <t>27/10/2022</t>
  </si>
  <si>
    <t>FT N. 14 DEL 28.09.2022 - 80 SALDO PROG-GEOL - 18IR599 - DC 389-2022</t>
  </si>
  <si>
    <t>STAMMENA LUIGI/IIT46S0103016201000001524228/CRO:55962997811</t>
  </si>
  <si>
    <t>FT N. 8 DEL 29.09.2022 - 80 SALDO PROG-GEOL - 18IR599 - DC 389-2022</t>
  </si>
  <si>
    <t>VARLARO NICOLA/IIT46S0103016201000001524228/CRO:55962997912</t>
  </si>
  <si>
    <t>FT N. 8 DEL 28.09.2022 - 80 SALDO PROG-GEOL - 18IR599 - DC 389-2022</t>
  </si>
  <si>
    <t>MARTORANO MARIA LUISA/IIT46S0103016201000001524228/CRO:55962998000</t>
  </si>
  <si>
    <t>FT N. 45 DEL 28.09.2022 - 80 SALDO PROG-GEOL - 18IR599 - DC 389-2022</t>
  </si>
  <si>
    <t>MARTORANO FRANCESCO/IIT46S0103016201000001524228/CRO:55962998101</t>
  </si>
  <si>
    <t>FT N. 2 DEL 29.09.2022 - 80 SALDO PROG-GEOL - 18IR599 - DC 389-2022</t>
  </si>
  <si>
    <t>DIEGO GIORGIO/IIT46S0103016201000001524228/CRO:55962998303</t>
  </si>
  <si>
    <t>FT N. 24 DEL 21.10.2022 - 80 SALDO PROG-GEOL - 18IR599 - DC 389-2022</t>
  </si>
  <si>
    <t>ACCIARDI ROSARIO RAFFAELE/IIT46S0103016201000001524228/CRO:55962998404</t>
  </si>
  <si>
    <t>FT N. 13 DEL 19.10.2022 - ANTIC 30 LAVORI - CS103 - DC 392-2022</t>
  </si>
  <si>
    <t>FZ CALCESTRUZZI SRL/IIT74P0706280700000000021176/CRO:55962998606</t>
  </si>
  <si>
    <t>FT N. 2 DEL 18.07.2022 - SALDO PROG DEF-ESEC - 18IR531 - DC 393-2022</t>
  </si>
  <si>
    <t>SPANO  PAOLO/IIT29I0301503200000002633583/CRO:55962998808</t>
  </si>
  <si>
    <t>FT N. 17 DEL 09.08.2022 - REL.ARCHEOL PREL - 18IR531 - DC 393-2022</t>
  </si>
  <si>
    <t>PAPALEO FILOMENA/IIT11G0815476410000000113671/CRO:55962999010</t>
  </si>
  <si>
    <t>04/11/2022</t>
  </si>
  <si>
    <t>FT N. 4 DEL 07.10.2022 - DL E CSE AL II SAL - 18IR067- DC 295-2022</t>
  </si>
  <si>
    <t>DE SANTIS AMEDEO/IIT05R0760116200000065248783/CRO:55964375104</t>
  </si>
  <si>
    <t>FT N. 21 DEL 20.10.2022 - DL E CSE AL II SAL - 18IR067 - DC 395-2022</t>
  </si>
  <si>
    <t>GRANATA CARMELO/IIT44O0306234210000000624977/CRO:55964375205</t>
  </si>
  <si>
    <t>FT N. 2 DEL 08.10.2022 - DL E CSE AL II SAL - 18IR067 - DC 395-2022</t>
  </si>
  <si>
    <t>CALOMINO NORA/IIT04T0100516200000000006260/CRO:55964375306</t>
  </si>
  <si>
    <t>FT N. 21 DEL 18.10.2022 - SAL N. 1 LAVORI - 18IR084 - DC 396-2022</t>
  </si>
  <si>
    <t>C.G.C. SRL/IIT91J0623084160000015105338/CRO:55964375407</t>
  </si>
  <si>
    <t>03/11/2022</t>
  </si>
  <si>
    <t>FT N. 11 DEL 24.10.2022 - DL E CSE AL II SAL - 18IR084 - DC 396-2022</t>
  </si>
  <si>
    <t>ROMEO ANTONINO/IIT98L0103016201000001065530/CRO:55964375609</t>
  </si>
  <si>
    <t>FT N. 41 DEL 18.10.2022 - SAL AGGIUNTIVO 2 BIS - 18IR959 - DC 398-2022</t>
  </si>
  <si>
    <t>NO LIMITS CONSOLIDAMENTI S.R.L/IIT19D0708083870000000008491/CRO:55964375811</t>
  </si>
  <si>
    <t>FT N. 42 DEL 18.10.2022 - SAL AGGIUNTIVO 3 BIS - 18IR959 - DC 398-2022</t>
  </si>
  <si>
    <t>NO LIMITS CONSOLIDAMENTI S.R.L/IIT19D0708083870000000008491/CRO:55964376000</t>
  </si>
  <si>
    <t>16/11/2022</t>
  </si>
  <si>
    <t>ONERI PARERE VINCOLO IDROGEOLOGICO - 18IR500 - DC 404-2022</t>
  </si>
  <si>
    <t>18IR500</t>
  </si>
  <si>
    <t>REGIONE CALABRIA/IIT22J0760104400000015695885/CRO:55967888802</t>
  </si>
  <si>
    <t>FT N. 29 DEL 17.10.2022 - V SAL LAVORI - 18IR530 - DC 405-2022</t>
  </si>
  <si>
    <t>CONSORZIO STABILE ECIT/IIT60Y0315801600CC0990000393/CRO:55967888903</t>
  </si>
  <si>
    <t>15/11/2022</t>
  </si>
  <si>
    <t>FT N. 1-72 DEL 28.09.2022 - SAL N.1 LAVORI - 18IR913 - DC 406-2022</t>
  </si>
  <si>
    <t>18IR913</t>
  </si>
  <si>
    <t>ROGU COSTRUZIONI SRL/IIT33Y0825804401006000001488/CRO:55967889105</t>
  </si>
  <si>
    <t>FT N. 8 DEL 22.08.2022 - DL E CSE AL SAL N. 1 - 18IR913 - DC 406-2022</t>
  </si>
  <si>
    <t>LONGO ANTONIO/IIT20G0100581590000000003175/CRO:55967889307</t>
  </si>
  <si>
    <t>FT N. 37 DEL 21.07.2022 - ATTO PIGNOR C-TERZI FASC 133-2022-5438 - CZ042- DC 407-2022</t>
  </si>
  <si>
    <t>AG. ENTRATE-RISCOSSIONE CROTON/IIT87R0760116200000002616832/CRO:55967889509</t>
  </si>
  <si>
    <t>F N. 2 DEL 22.09.2022 - DL AL SAL N. 1 - 18IR521 - DC 408-2022</t>
  </si>
  <si>
    <t>IORFIDA MASSIMO/IIT97K0303242770010000330492/CRO:55967889711</t>
  </si>
  <si>
    <t>21/11/2022</t>
  </si>
  <si>
    <t>FT N. 665 DEL 10.08.2022 - PUBBL.BANDO GARA LAVORI - 18IR712 - DC413-2022</t>
  </si>
  <si>
    <t>VIVENDA SRL/IIT77U0306905020100000070615/CRO:55969230301</t>
  </si>
  <si>
    <t>18/11/2022</t>
  </si>
  <si>
    <t>FT N. 2005 DEL 08.11.2022 - SAL N. 4 LAVORI - CS065 - DC 414-2022</t>
  </si>
  <si>
    <t>RESEARCH CONS. STABILE SCARL/IIT32O0837815200000000330353/CRO:55969230503</t>
  </si>
  <si>
    <t>FT N. 1649 DEL 09.09.2022 - REV PREZZI II SEM 2021 - CS065 - DC 414-2022</t>
  </si>
  <si>
    <t>RESEARCH CONS. STABILE SCARL/IIT32O0837815200000000330353/CRO:55969230705</t>
  </si>
  <si>
    <t>FT N. 6 DEL 26.07.2022 - PROG DEF-ESEC - AL NETTO ATTO PIGNOR - RC120 -DC 415-2022</t>
  </si>
  <si>
    <t>RC120</t>
  </si>
  <si>
    <t>GIORGI PAOLO/IIT49Z0103081301000002610040/CRO:55969230907</t>
  </si>
  <si>
    <t>FT N. 6 DEL 26.07.2022 - ATTO PIGNO. FASCICOLO 34-2022-18879 - RC120 -DC 415-2022</t>
  </si>
  <si>
    <t>AG. ENTRATE-RISCOSSIONE COSENZ/IIT68P0760116200000002617127/CRO:55969231109</t>
  </si>
  <si>
    <t>FT N. 10 DEL 21.06.2022 - PROG. DEF ED ESEC - RC120 - DC 415-2022</t>
  </si>
  <si>
    <t>GAUDIO FRANCESCO/IIT16Q0306916200100000004312/CRO:55969231210</t>
  </si>
  <si>
    <t>24/11/2022</t>
  </si>
  <si>
    <t>FT N. 85 DEL 24.10.2022 - ANTIC. 30 LAVORI - 18IR140 - DC 401-2022</t>
  </si>
  <si>
    <t>18IR140</t>
  </si>
  <si>
    <t>IMPERSONDA DI BONGIOVANNI SAS/IIT44B0100542840000000007740/CRO:55970672607</t>
  </si>
  <si>
    <t>23/11/2022</t>
  </si>
  <si>
    <t>01/12/2022</t>
  </si>
  <si>
    <t>FT N. 33 DEL 02.11.2022 - III SAL LAVORI - 18IR427 - DC 421-2022</t>
  </si>
  <si>
    <t>MIRABELLI MARIANO SRL/IIT44T0306980884100000012146/CRO:55973207304</t>
  </si>
  <si>
    <t>30/11/2022</t>
  </si>
  <si>
    <t>FT N. 65 DEL 03.10.2022 - DL AL I SAL - 18IR427 - DC 421-2022</t>
  </si>
  <si>
    <t>CERVAROLO GIUSEPPE/IIT61S0306981070100000001207/CRO:55973207506</t>
  </si>
  <si>
    <t>FT N. 7 DEL 27.09.2022 - DL AL I SAL - 18IR427 - DC 421-2022</t>
  </si>
  <si>
    <t>ACETO VALENTINA/IIT84P0760116200001017437144/CRO:55973207708</t>
  </si>
  <si>
    <t>FT N. 4 DEL 29.09.2022 - CSE AL I SAL - 18IR427 - DC 421-2022</t>
  </si>
  <si>
    <t>PALMIERI GIANFRANCO/IIT61P0306980823100000002477/CRO:55973207809</t>
  </si>
  <si>
    <t>FT N. 2 DEL 21.09.2022 - RELAZIONE VIARCH - 18IR627 - DC 422-2022</t>
  </si>
  <si>
    <t>CUTERI FRANCESCO/IIT70G0103004400000000256305/CRO:55973207910</t>
  </si>
  <si>
    <t>FT N. 12 DEL 16.11.2022 - I SAL LAVORI - CS040 - DC 424-2022</t>
  </si>
  <si>
    <t>FALVO COSTRUZIONI S.R.L./IIT70R0200816202000106442159/CRO:55973208011</t>
  </si>
  <si>
    <t>FT N. 51 DEL 16.11.2022 - I SAL LAVORI - CS040 - DC 424-2022</t>
  </si>
  <si>
    <t>FATA COSTRUZIONI SRL/IIT70R0200816202000106442159/CRO:55973208200</t>
  </si>
  <si>
    <t>09/12/2022</t>
  </si>
  <si>
    <t>FT N. 11 DEL 27.10.2022 - COMP.CARO MATERIALI II SEM 2021 - 18IR095 - DC430-2022</t>
  </si>
  <si>
    <t>SCARAMUZZO CIRO/IIT02P0100580690000000002005/CRO:55976086905</t>
  </si>
  <si>
    <t>07/12/2022</t>
  </si>
  <si>
    <t>FT N. 107 DEL 02.11.2022 - II SAL LAVORI - 18IR099 - DC 431-2022</t>
  </si>
  <si>
    <t>CONSORZIO ARTEK/IIT54V0100539550000000002877/CRO:55976087107</t>
  </si>
  <si>
    <t>FT N. 15 DEL 29.10.2022 - STUDIO GEOL - 18IR194 - DC 432-2022</t>
  </si>
  <si>
    <t>FRAGALE FRANCESCO/IIT47K0103088800000000370773/CRO:55976087309</t>
  </si>
  <si>
    <t>FT N. 4 DEL 29.10.2022 - STUDIO GEOLOGICO - 18IR194 - DC 432-2022</t>
  </si>
  <si>
    <t>ACRI RENATO/IIT36Y0306916200100000000066/CRO:55976087410</t>
  </si>
  <si>
    <t>FT N. 20 DEL 29.10.2022 - STUDIO GEOLOGICO - 18IR194 - DC 432-2022</t>
  </si>
  <si>
    <t>COLUCCI MATTEO/IIT66E0306234210000001987584/CRO:55976087511</t>
  </si>
  <si>
    <t>FT N. 43 DEL 16.11.2022 - PROG DEFINTIVA - 18IR204 - DC 433-2022</t>
  </si>
  <si>
    <t>VELTRI ARTURO/IIT71X0306234210000002263372/CRO:55976087700</t>
  </si>
  <si>
    <t>FT N. 9 DEL 16.11.2022 - PROG. DEFINTIVA - 18IR204 - DC 433-2022</t>
  </si>
  <si>
    <t>MAGURNO DANILO/IIT50B0200880621000105312804/CRO:55976087902</t>
  </si>
  <si>
    <t>FT N. 5 DEL 19.11.2022 - PROG. DEFINITIVA - 18IR204 - DC 433-2022</t>
  </si>
  <si>
    <t>TUCCI PAOLA/IIT85B0306916206100000010808/CRO:55976088003</t>
  </si>
  <si>
    <t>FT N. 19 DEL 19.11.2022 - PROG. DEFINITIVA - 18IR204 - DC 433-2022</t>
  </si>
  <si>
    <t>RUSSO IVANO/IIT58E0706280620000000620058/CRO:55976088104</t>
  </si>
  <si>
    <t>FT N. 22 DEL 16.11.2022 - STUDIO GEOLOGICO - 18IR204 - DC 433-2022</t>
  </si>
  <si>
    <t>TARANTINO STEFANIA/IIT86N0542481020000000002070/CRO:55976088306</t>
  </si>
  <si>
    <t>FT N. 7 DEL 13.07.2022 - ISP.CANTIERE II ACC - 18IR529 - DC 435-2022</t>
  </si>
  <si>
    <t>SISINNO MICHELE/IIT49Y0306980874100000001858/CRO:55976088407</t>
  </si>
  <si>
    <t>FT N. 3 DEL 03.10.2022 - ISP CANTIERE III ACC - 18IR530 - DC 436-2022</t>
  </si>
  <si>
    <t>BARBIERE EMANUELE/IIT36K0706280630000000131409/CRO:55976088508</t>
  </si>
  <si>
    <t>FT N. 1-49 DEL 29.09.2022 - INDAG GEOGNOSTICHE - 18IR694 - DC 437-2022</t>
  </si>
  <si>
    <t>GEO.MAT SNC/IIT65R0709142610000000015338/CRO:55976088609</t>
  </si>
  <si>
    <t>AVV. POLILLO ROMINA - INCENTIVO ART. 113 CO. 2 D.LGS 50-2016 - DC440-2022</t>
  </si>
  <si>
    <t>SOGESID SPA/IIT65Q0832703239000000002086/CRO:55976088912</t>
  </si>
  <si>
    <t>FT N. 57 DEL 20.09.2022 - INDAG. GEOGNOSTICHE - VV036 - DC 441-2022</t>
  </si>
  <si>
    <t>VV036</t>
  </si>
  <si>
    <t>C.I.G.I.T. SOCIETA  COOPERATIV/IIT31S0306904439002700007569/CRO:55976089000</t>
  </si>
  <si>
    <t>FT N. 38 DEL 14.11.2022 - INDAG. GEOGNOSTICHE - VV072 - DC 442-2022</t>
  </si>
  <si>
    <t>VV072</t>
  </si>
  <si>
    <t>HYSOMAR SOCIETA  COOPERATIVA/IIT73G0542403485000001001239/CRO:55976089202</t>
  </si>
  <si>
    <t>FT N. 3 DEL 11.10.2022 - DL INDAG.GEOLOGICHE - VV072 - DC 442-2022</t>
  </si>
  <si>
    <t>PALUMMO DAVIDE/IIT22E0306234210000002377443/CRO:55976089404</t>
  </si>
  <si>
    <t>15/12/2022</t>
  </si>
  <si>
    <t>ONERI VALUTAZIONI AMBIENTALI - 18IR381 - DC 444-2022</t>
  </si>
  <si>
    <t>18IR381</t>
  </si>
  <si>
    <t>REGIONE CALABRIA/IIT82U0311104599000000010153/CRO:55977706112</t>
  </si>
  <si>
    <t>FT N. 14 DEL 28.06.2022 - REL. GEOLOGICA - 18IR781 - DC 445-2022</t>
  </si>
  <si>
    <t>CUFARI GIUSEPPE/IIT71G0301503200000000265592/CRO:55977706200</t>
  </si>
  <si>
    <t>FT N. 1284 DEL 25.07.2022 - PUBBLIC BANDO GARA - 18IR052 - DC 450-2022</t>
  </si>
  <si>
    <t>STC MANAGING SRL/IIT59A0617541351000001188680/CRO:55977706301</t>
  </si>
  <si>
    <t>14/12/2022</t>
  </si>
  <si>
    <t>FT N. 210 DEL 09.08.2022 - ANNUL BANDO GARA - 18IR052 - DC 450-2022</t>
  </si>
  <si>
    <t>INTEL MEDIA PUBBLICITA  S.R.L./IIT59I0617541351000000870320/CRO:55977706503</t>
  </si>
  <si>
    <t>FT N. 149 DEL 26.08.2022 - PUBBL NUOVO BANDO GARA - 18IR052 - DC450-2022</t>
  </si>
  <si>
    <t>ATENA COMMUNICATION SRL/IIT47B0846941580000000071264/CRO:55977706705</t>
  </si>
  <si>
    <t>QUOTA 50 INCENTIVO ART. 113 DLGS 50-2016 - DL ING. MICHELE BRUNO -18IR529 - DC 451-22</t>
  </si>
  <si>
    <t>FERROVIE DELLA CALABRIA S.R.L./IIT37R0538704400000002091683/CRO:55977706907</t>
  </si>
  <si>
    <t>QUOTA 50 INCENTIVO ART.113 DLGD 50-2016 - CSE ING. FABIO BROCCOLO -18IR529 - DC 451-2022</t>
  </si>
  <si>
    <t>FERROVIE DELLA CALABRIA S.R.L./IIT37R0538704400000002091683/CRO:55977707008</t>
  </si>
  <si>
    <t>QUOTA 50 INCENTIVO ART.11 DLGS 50-2016 - DL ING. MICHELE BRUNO - 18IR530- DC 452-2022</t>
  </si>
  <si>
    <t>FERROVIE DELLA CALABRIA S.R.L./IIT37R0538704400000002091683/CRO:55977707109</t>
  </si>
  <si>
    <t>QUOTA 50 INCENTIVO ART.11 DLGS 50-2016 - CSE ING. FABIO BROCCOLO -18IR530 - DC 452-2022</t>
  </si>
  <si>
    <t>FERROVIE DELLA CALABRIA S.R.L./IIT37R0538704400000002091683/CRO:55977707210</t>
  </si>
  <si>
    <t>FT N. 227 DEL 20.10.2022 - ADEG.PREZZI II SEM 2021 - KR171 - DC 453-2022</t>
  </si>
  <si>
    <t>CEC-CONSORZIO STABILE EUROPEO/IIT34H0503414400000000004319/CRO:55977707311</t>
  </si>
  <si>
    <t>FT N. 150 DEL 11.07.2022 - CERT.PAG.BIS ART 26 DL 50-2022 - KR171 - DC453-2022</t>
  </si>
  <si>
    <t>CEC-CONSORZIO STABILE EUROPEO/IIT34H0503414400000000004319/CRO:55977707500</t>
  </si>
  <si>
    <t>INDENNITA ESPROPRIO DITTA RUSSO-MIGLIAZZA - VV006 - DC 323-2021</t>
  </si>
  <si>
    <t>RUSSO RAFFAELE/IIT14O3608105138211149311320/CRO:55977707702</t>
  </si>
  <si>
    <t>20/12/2022</t>
  </si>
  <si>
    <t>FT N. 41 DEL 09.12.2022 - II SAL LAVORI - 18IR026 - DC 454-2022</t>
  </si>
  <si>
    <t>MIRABELLI MARIANO SRL/IIT44T0306980884100000012146/CRO:55980213206</t>
  </si>
  <si>
    <t>19/12/2022</t>
  </si>
  <si>
    <t>FT N. 3 DEL 17.11.2022 - DL E CSE II SAL - 18IR026 - DC 454-2022</t>
  </si>
  <si>
    <t>ALAGIA DOMENICO/IIT69N0306234210000000767627/CRO:55980213408</t>
  </si>
  <si>
    <t>FT N. 2 DEL 17.11.2022 - DL E CSE AL II SAL - 18IR026 - DC 454-2022</t>
  </si>
  <si>
    <t>PERRI FRANCESCO/IIT04Q0760116200000024784985/CRO:55980213509</t>
  </si>
  <si>
    <t>FT N. 19 DEL 11.11.2022 - PROG. DEF.ESEC.CSP - 18IR420 - DC 456-2022</t>
  </si>
  <si>
    <t>18IR420</t>
  </si>
  <si>
    <t>ESSE INGEGNERIA SRL/IIT81G0306904439100000008666/CRO:55980213610</t>
  </si>
  <si>
    <t>FT N. 267 DEL 11.11.2022 - PROG.DEF-ESEC-CSP - 18IR420 - DC 456-2022</t>
  </si>
  <si>
    <t>HYPRO SRL/IIT71Q0101004400100000008666/CRO:55980213812</t>
  </si>
  <si>
    <t>FT N. 18 DEL 09.12.2022 - I SAL LAVORI - CS103 - 459-2022</t>
  </si>
  <si>
    <t>FZ CALCESTRUZZI SRL/IIT74P0706280700000000021176/CRO:55980214001</t>
  </si>
  <si>
    <t>FT N. 269 DEL 14.11.2022 - ACC. 80 SERV.PROGETT - VV034 - DC 461-2022</t>
  </si>
  <si>
    <t>HYPRO SRL/IIT42N0303280670010000000920/CRO:55980214405</t>
  </si>
  <si>
    <t>FT N. 16 DEL 17.11.2022 - ACC 80 SERV.PROGETT - VV034 - DC 461-2022</t>
  </si>
  <si>
    <t>RAVENDA LORENZO/IIT29M0306980884100000001533/CRO:55980214607</t>
  </si>
  <si>
    <t>FT N. 10 DEL 15.11.2022 - ACC. 80 SERV.PROGETT - VV034 - DC 461-2022</t>
  </si>
  <si>
    <t>PRINCIPATO GIANCARLO/IIT68W0306916206100000013596/CRO:55980214809</t>
  </si>
  <si>
    <t>FT N. 1-32 DEL 11.05.2022 - SF E LAVORI IN ECONOMIA - 18IR470 - DC464-2022</t>
  </si>
  <si>
    <t>ROGU COSTRUZIONI SRL/IIT33Y0825804401006000001488/CRO:55980215112</t>
  </si>
  <si>
    <t>FT N. 1-96 DEL 07.12.2022 - COMPENSAZIONI DEL I SEMESTRE 2021 - 18IR470- DC 464-2022</t>
  </si>
  <si>
    <t>ROGU COSTRUZIONI SRL/IIT33Y0825804401006000001488/CRO:55980215301</t>
  </si>
  <si>
    <t>FT N. 2 DEL 15.03.2022 - SALDO DL E CSE - 18IR470 - DC 464-2022</t>
  </si>
  <si>
    <t>VITELLI GIUSEPPE/IIT92G0709142800000000002523/CRO:55980215503</t>
  </si>
  <si>
    <t>FT N. 1 DEL 16.03.2022 - SALDO DL E CSE - 18IR470 - DC 464-2022</t>
  </si>
  <si>
    <t>TALARICO SILVIA/IIT35M0306904439100000011672/CRO:55980215705</t>
  </si>
  <si>
    <t>FT N. 3 DEL 11.10.2022 - SALDO DL E CSE - 18IR470 - DC 464-2022</t>
  </si>
  <si>
    <t>DURZO FRANCESCO/IIT55X0709188720000000110036/CRO:55980215806</t>
  </si>
  <si>
    <t>FT N. 3 DEL 12.12.2022 - SALDO DIR.OPER. - 18IR470 - DC 464-2022</t>
  </si>
  <si>
    <t>PICCOLI ANTONELLA/IIT67M0709188720000000130756/CRO:55980216008</t>
  </si>
  <si>
    <t>INCENTIVO ART. 113 D.LGS 50-2016 - RUP GEOM BONACCI - 18IR470</t>
  </si>
  <si>
    <t>305053/450</t>
  </si>
  <si>
    <t>FT N. 11 DEL 22.11.2022 - I SAL LAVORI - 18IR659 - DC 465-2022</t>
  </si>
  <si>
    <t>IDROGEO SRL/IIT47S0706280980000000350191/CRO:55980216210</t>
  </si>
  <si>
    <t>21/12/2022</t>
  </si>
  <si>
    <t>FT N. 17 DEL 15.12.2022 - QUOTA PARTE II SAL LAVORI - CS040 - DC468-2022</t>
  </si>
  <si>
    <t>FALVO COSTRUZIONI S.R.L./IIT70R0200816202000106442159/CRO:55980872104</t>
  </si>
  <si>
    <t>FT N. 54 DEL 29.11.2022 - QUOTA PARTE II SAL LAVORI - CS040 - DC468-2022</t>
  </si>
  <si>
    <t>FATA COSTRUZIONI SRL/IIT70R0200816202000106442159/CRO:55980872306</t>
  </si>
  <si>
    <t>FT N. 3 DEL 09.11.2017 - ACCONTO 80 COMP.ESPROPRI - CS110 - DC 469-2022</t>
  </si>
  <si>
    <t>CS110</t>
  </si>
  <si>
    <t>VITARO GIANLUCA/IIT88F0306916206100000015019/CRO:55980872508</t>
  </si>
  <si>
    <t>FT N. 3 DEL 19.11.2017 - ACCONTO 80 COMP.ESPROPRIO - CS110 - DC 469-2022</t>
  </si>
  <si>
    <t>FT N. 37 DEL 25.11.2022 - SALDO COMP. ESPROPRIO - CS110 - DC 469-2022</t>
  </si>
  <si>
    <t>VITARO GIANLUCA/IIT88F0306916206100000015019/CRO:55980872811</t>
  </si>
  <si>
    <t>23/12/2022</t>
  </si>
  <si>
    <t>FT N. 10562022 DEL 05.09.2022 - PUBB.NUOVO BANDO GARA - 18IR055 - DC471-2022</t>
  </si>
  <si>
    <t>EUREMA SRLS/IIT08U0303216912010000206216/CRO:55981942610</t>
  </si>
  <si>
    <t>22/12/2022</t>
  </si>
  <si>
    <t>FT N. 10 DEL 12.07.2022 - ANTIC. 10 PROGETTAZIONE - 18IR381 - DC472-2022</t>
  </si>
  <si>
    <t>GENOVESE CRISTIAN/IIT71Q0538742830000000967615/CRO:55981942812</t>
  </si>
  <si>
    <t>FT N. 15 DEL 07.11.2022 - ANTIC.10 E VERIF GEOL 20 - 18IR440 - DC473-2022</t>
  </si>
  <si>
    <t>PEZZO ALESSANDRA/IIT13T0306234210000001072192/CRO:55981942900</t>
  </si>
  <si>
    <t>FT N. 1 DEL 03.07.2022 - PROG DEF ED ESEC - 18IR781 - DC 474-2022</t>
  </si>
  <si>
    <t>IACOVINO FERDINANDO/IIT54P0101080882100000679004/CRO:55981943102</t>
  </si>
  <si>
    <t>FT N. 14 DEL 21.09.2022 - SF LAVORI AL NETTO RIFUSIONE PUBBL - CS139 -DC 475-2022</t>
  </si>
  <si>
    <t>CS139</t>
  </si>
  <si>
    <t>G.E.V. NEW EVOLUTION SRL/IIT91B0303226824010000001179/CRO:55981943304</t>
  </si>
  <si>
    <t>FT N. 2 DEL 17.10.2022 - SALDO DL E CSE - CS139 - DC 475-2022</t>
  </si>
  <si>
    <t>IACOVINO FERDINANDO/IIT54P0101080882100000679004/CRO:55981943506</t>
  </si>
  <si>
    <t>FT N. 1 DEL 21.10.2022 - SORV.ARCHEOLOGICA - CS139 - DC 475-2022</t>
  </si>
  <si>
    <t>SALERNO ERNESTO/IIT39T0306905741100000002682/CRO:55981943708</t>
  </si>
  <si>
    <t>INCENTIVO ART 113 DL50-2016 - ING.BERALDI E MARINGOLO - CS139</t>
  </si>
  <si>
    <t>305125/451</t>
  </si>
  <si>
    <t>INCENTICO ART 113 DL 50-2016 - COLLAUDATORE ARCH. COSENZA V. - CS139</t>
  </si>
  <si>
    <t>320132/451</t>
  </si>
  <si>
    <t>27/12/2022</t>
  </si>
  <si>
    <t>FT N. 9 DEL 07.11.2022 - PROG ESEC - 18IR282 - DC 478-2022</t>
  </si>
  <si>
    <t>18IR282</t>
  </si>
  <si>
    <t>STUDIO TECNICO ASSOCIATO NEMES/IIT78F0306916329615262917217/CRO:55982768110</t>
  </si>
  <si>
    <t>Pagamenti Erario</t>
  </si>
  <si>
    <t>Pagamenti Ente</t>
  </si>
  <si>
    <t xml:space="preserve">BENEFICIARIO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</si>
</sst>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[$-410]d\-mmm\-yy;@"/>
    <numFmt numFmtId="165" formatCode="_-* #,##0.00\ [$€-410]_-;\-* #,##0.00\ [$€-410]_-;_-* &quot;-&quot;??\ [$€-410]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Helvetica, Arial, sans-serif"/>
    </font>
    <font>
      <sz val="9"/>
      <color indexed="8"/>
      <name val="Helvetica, Arial, sans-serif"/>
    </font>
    <font>
      <b/>
      <sz val="10"/>
      <name val="Helvetica, Arial, sans-serif"/>
    </font>
    <font>
      <sz val="11"/>
      <name val="Calibri"/>
      <family val="2"/>
      <scheme val="minor"/>
    </font>
    <font>
      <b/>
      <sz val="4"/>
      <name val="Helvetica, Arial, sans-serif"/>
    </font>
    <font>
      <sz val="4"/>
      <color indexed="8"/>
      <name val="Helvetica, Arial, sans-serif"/>
    </font>
    <font>
      <sz val="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/>
    <xf numFmtId="0" fontId="8" fillId="0" borderId="0" xfId="0" applyFont="1" applyFill="1"/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5" fillId="0" borderId="1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right" vertical="center"/>
    </xf>
    <xf numFmtId="44" fontId="3" fillId="0" borderId="3" xfId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abSelected="1" zoomScaleNormal="100" workbookViewId="0">
      <selection activeCell="F2" sqref="F2:F203"/>
    </sheetView>
  </sheetViews>
  <sheetFormatPr defaultRowHeight="15"/>
  <cols>
    <col min="1" max="1" width="13.42578125" style="1" customWidth="1"/>
    <col min="2" max="2" width="10.7109375" style="1" customWidth="1"/>
    <col min="3" max="3" width="75.42578125" style="1" customWidth="1"/>
    <col min="4" max="4" width="16.5703125" style="1" customWidth="1"/>
    <col min="5" max="5" width="33.140625" style="2" hidden="1" customWidth="1"/>
    <col min="6" max="6" width="29.7109375" style="1" customWidth="1"/>
    <col min="7" max="7" width="17.42578125" style="1" customWidth="1"/>
    <col min="8" max="16384" width="9.140625" style="1"/>
  </cols>
  <sheetData>
    <row r="1" spans="1:7" ht="26.25" thickBot="1">
      <c r="A1" s="3" t="s">
        <v>0</v>
      </c>
      <c r="B1" s="6" t="s">
        <v>1</v>
      </c>
      <c r="C1" s="4" t="s">
        <v>2</v>
      </c>
      <c r="D1" s="4" t="s">
        <v>3</v>
      </c>
      <c r="E1" s="5" t="s">
        <v>4</v>
      </c>
      <c r="F1" s="6" t="s">
        <v>332</v>
      </c>
      <c r="G1" s="7" t="s">
        <v>5</v>
      </c>
    </row>
    <row r="2" spans="1:7" s="15" customFormat="1">
      <c r="A2" s="11" t="s">
        <v>38</v>
      </c>
      <c r="B2" s="8">
        <v>626</v>
      </c>
      <c r="C2" s="12" t="s">
        <v>39</v>
      </c>
      <c r="D2" s="8" t="s">
        <v>28</v>
      </c>
      <c r="E2" s="13" t="s">
        <v>40</v>
      </c>
      <c r="F2" s="26" t="str">
        <f>MID(E2,1,14)</f>
        <v>VELTRI CARMINE</v>
      </c>
      <c r="G2" s="14">
        <v>112940.16</v>
      </c>
    </row>
    <row r="3" spans="1:7" s="15" customFormat="1">
      <c r="A3" s="16" t="s">
        <v>41</v>
      </c>
      <c r="B3" s="9">
        <v>627</v>
      </c>
      <c r="C3" s="17" t="s">
        <v>39</v>
      </c>
      <c r="D3" s="9" t="s">
        <v>28</v>
      </c>
      <c r="E3" s="18" t="s">
        <v>6</v>
      </c>
      <c r="F3" s="27" t="s">
        <v>330</v>
      </c>
      <c r="G3" s="19">
        <v>24846.84</v>
      </c>
    </row>
    <row r="4" spans="1:7" s="15" customFormat="1">
      <c r="A4" s="16" t="s">
        <v>42</v>
      </c>
      <c r="B4" s="9">
        <v>628</v>
      </c>
      <c r="C4" s="17" t="s">
        <v>43</v>
      </c>
      <c r="D4" s="9" t="s">
        <v>25</v>
      </c>
      <c r="E4" s="18" t="s">
        <v>44</v>
      </c>
      <c r="F4" s="27" t="str">
        <f>MID(E4,1,20)</f>
        <v>ROGU COSTRUZIONI SRL</v>
      </c>
      <c r="G4" s="20">
        <v>192338.84</v>
      </c>
    </row>
    <row r="5" spans="1:7" s="15" customFormat="1">
      <c r="A5" s="16" t="s">
        <v>45</v>
      </c>
      <c r="B5" s="9">
        <v>629</v>
      </c>
      <c r="C5" s="17" t="s">
        <v>43</v>
      </c>
      <c r="D5" s="9" t="s">
        <v>25</v>
      </c>
      <c r="E5" s="18" t="s">
        <v>6</v>
      </c>
      <c r="F5" s="27" t="s">
        <v>330</v>
      </c>
      <c r="G5" s="20">
        <v>42314.54</v>
      </c>
    </row>
    <row r="6" spans="1:7" s="15" customFormat="1">
      <c r="A6" s="16" t="s">
        <v>42</v>
      </c>
      <c r="B6" s="9">
        <v>630</v>
      </c>
      <c r="C6" s="17" t="s">
        <v>46</v>
      </c>
      <c r="D6" s="9" t="s">
        <v>28</v>
      </c>
      <c r="E6" s="18" t="s">
        <v>47</v>
      </c>
      <c r="F6" s="27" t="str">
        <f>MID(E6,1,13)</f>
        <v>TURCO MICHELE</v>
      </c>
      <c r="G6" s="20">
        <v>13614.77</v>
      </c>
    </row>
    <row r="7" spans="1:7" s="15" customFormat="1">
      <c r="A7" s="16" t="s">
        <v>45</v>
      </c>
      <c r="B7" s="9">
        <v>631</v>
      </c>
      <c r="C7" s="17" t="s">
        <v>46</v>
      </c>
      <c r="D7" s="9" t="s">
        <v>28</v>
      </c>
      <c r="E7" s="18" t="s">
        <v>9</v>
      </c>
      <c r="F7" s="27" t="s">
        <v>330</v>
      </c>
      <c r="G7" s="20">
        <v>3890.5</v>
      </c>
    </row>
    <row r="8" spans="1:7" s="15" customFormat="1">
      <c r="A8" s="16" t="s">
        <v>42</v>
      </c>
      <c r="B8" s="9">
        <v>632</v>
      </c>
      <c r="C8" s="17" t="s">
        <v>48</v>
      </c>
      <c r="D8" s="9" t="s">
        <v>28</v>
      </c>
      <c r="E8" s="18" t="s">
        <v>49</v>
      </c>
      <c r="F8" s="27" t="str">
        <f>MID(E8,1,9)</f>
        <v>INARCASSA</v>
      </c>
      <c r="G8" s="20">
        <v>7176.06</v>
      </c>
    </row>
    <row r="9" spans="1:7" s="15" customFormat="1">
      <c r="A9" s="16" t="s">
        <v>42</v>
      </c>
      <c r="B9" s="9">
        <v>633</v>
      </c>
      <c r="C9" s="17" t="s">
        <v>50</v>
      </c>
      <c r="D9" s="9" t="s">
        <v>13</v>
      </c>
      <c r="E9" s="18" t="s">
        <v>51</v>
      </c>
      <c r="F9" s="27" t="str">
        <f>MID(E9,1,22)</f>
        <v>CONSORZIO STABILE ECIT</v>
      </c>
      <c r="G9" s="20">
        <v>180000</v>
      </c>
    </row>
    <row r="10" spans="1:7" s="15" customFormat="1">
      <c r="A10" s="16" t="s">
        <v>42</v>
      </c>
      <c r="B10" s="9">
        <v>634</v>
      </c>
      <c r="C10" s="17" t="s">
        <v>52</v>
      </c>
      <c r="D10" s="9" t="s">
        <v>35</v>
      </c>
      <c r="E10" s="18" t="s">
        <v>53</v>
      </c>
      <c r="F10" s="27" t="str">
        <f>MID(E10,1,19)</f>
        <v>GIOVINAZZO DOMENICO</v>
      </c>
      <c r="G10" s="20">
        <v>2117.98</v>
      </c>
    </row>
    <row r="11" spans="1:7" s="15" customFormat="1">
      <c r="A11" s="16" t="s">
        <v>42</v>
      </c>
      <c r="B11" s="9">
        <v>635</v>
      </c>
      <c r="C11" s="17" t="s">
        <v>54</v>
      </c>
      <c r="D11" s="9" t="s">
        <v>35</v>
      </c>
      <c r="E11" s="18" t="s">
        <v>55</v>
      </c>
      <c r="F11" s="27" t="str">
        <f>MID(E11,1,19)</f>
        <v>GIOVINAZZO DOMENICO</v>
      </c>
      <c r="G11" s="20">
        <v>1268.26</v>
      </c>
    </row>
    <row r="12" spans="1:7" s="15" customFormat="1" ht="24">
      <c r="A12" s="16" t="s">
        <v>42</v>
      </c>
      <c r="B12" s="9">
        <v>636</v>
      </c>
      <c r="C12" s="17" t="s">
        <v>56</v>
      </c>
      <c r="D12" s="9" t="s">
        <v>57</v>
      </c>
      <c r="E12" s="18" t="s">
        <v>58</v>
      </c>
      <c r="F12" s="27" t="str">
        <f>MID(E12,1,30)</f>
        <v>STUDIO MAJONE INGEGNERI ASSOCI</v>
      </c>
      <c r="G12" s="20">
        <v>22106.41</v>
      </c>
    </row>
    <row r="13" spans="1:7" s="15" customFormat="1">
      <c r="A13" s="16" t="s">
        <v>45</v>
      </c>
      <c r="B13" s="9">
        <v>637</v>
      </c>
      <c r="C13" s="17" t="s">
        <v>56</v>
      </c>
      <c r="D13" s="9" t="s">
        <v>57</v>
      </c>
      <c r="E13" s="18" t="s">
        <v>9</v>
      </c>
      <c r="F13" s="27" t="s">
        <v>330</v>
      </c>
      <c r="G13" s="20">
        <v>4136.68</v>
      </c>
    </row>
    <row r="14" spans="1:7" s="15" customFormat="1">
      <c r="A14" s="16" t="s">
        <v>42</v>
      </c>
      <c r="B14" s="9">
        <v>638</v>
      </c>
      <c r="C14" s="17" t="s">
        <v>59</v>
      </c>
      <c r="D14" s="9" t="s">
        <v>60</v>
      </c>
      <c r="E14" s="18" t="s">
        <v>61</v>
      </c>
      <c r="F14" s="27" t="str">
        <f>MID(E14,1,13)</f>
        <v>DI PIAZZA SRL</v>
      </c>
      <c r="G14" s="20">
        <v>121921.17</v>
      </c>
    </row>
    <row r="15" spans="1:7" s="15" customFormat="1">
      <c r="A15" s="16" t="s">
        <v>45</v>
      </c>
      <c r="B15" s="9">
        <v>639</v>
      </c>
      <c r="C15" s="17" t="s">
        <v>59</v>
      </c>
      <c r="D15" s="9" t="s">
        <v>60</v>
      </c>
      <c r="E15" s="18" t="s">
        <v>6</v>
      </c>
      <c r="F15" s="27" t="s">
        <v>330</v>
      </c>
      <c r="G15" s="20">
        <v>26822.66</v>
      </c>
    </row>
    <row r="16" spans="1:7" s="15" customFormat="1" ht="24">
      <c r="A16" s="16" t="s">
        <v>42</v>
      </c>
      <c r="B16" s="9">
        <v>640</v>
      </c>
      <c r="C16" s="17" t="s">
        <v>62</v>
      </c>
      <c r="D16" s="9" t="s">
        <v>63</v>
      </c>
      <c r="E16" s="18" t="s">
        <v>64</v>
      </c>
      <c r="F16" s="27" t="str">
        <f>MID(E16,1,30)</f>
        <v>STUDIO MACRI  TECNICI ASSOCIAT</v>
      </c>
      <c r="G16" s="20">
        <v>26035.74</v>
      </c>
    </row>
    <row r="17" spans="1:7" s="15" customFormat="1">
      <c r="A17" s="16" t="s">
        <v>45</v>
      </c>
      <c r="B17" s="9">
        <v>641</v>
      </c>
      <c r="C17" s="17" t="s">
        <v>62</v>
      </c>
      <c r="D17" s="9" t="s">
        <v>63</v>
      </c>
      <c r="E17" s="18" t="s">
        <v>9</v>
      </c>
      <c r="F17" s="27" t="s">
        <v>330</v>
      </c>
      <c r="G17" s="20">
        <v>4871.96</v>
      </c>
    </row>
    <row r="18" spans="1:7" s="15" customFormat="1" ht="24">
      <c r="A18" s="16" t="s">
        <v>42</v>
      </c>
      <c r="B18" s="9">
        <v>642</v>
      </c>
      <c r="C18" s="17" t="s">
        <v>65</v>
      </c>
      <c r="D18" s="9" t="s">
        <v>63</v>
      </c>
      <c r="E18" s="18" t="s">
        <v>66</v>
      </c>
      <c r="F18" s="27" t="str">
        <f>MID(E18,1,30)</f>
        <v>ESSEBI INGEGNERIA STUDIO ASSOC</v>
      </c>
      <c r="G18" s="20">
        <v>22444.799999999999</v>
      </c>
    </row>
    <row r="19" spans="1:7" s="15" customFormat="1">
      <c r="A19" s="16" t="s">
        <v>45</v>
      </c>
      <c r="B19" s="9">
        <v>643</v>
      </c>
      <c r="C19" s="17" t="s">
        <v>65</v>
      </c>
      <c r="D19" s="9" t="s">
        <v>63</v>
      </c>
      <c r="E19" s="18" t="s">
        <v>9</v>
      </c>
      <c r="F19" s="27" t="s">
        <v>330</v>
      </c>
      <c r="G19" s="20">
        <v>4200</v>
      </c>
    </row>
    <row r="20" spans="1:7" s="15" customFormat="1">
      <c r="A20" s="16" t="s">
        <v>42</v>
      </c>
      <c r="B20" s="9">
        <v>644</v>
      </c>
      <c r="C20" s="17" t="s">
        <v>67</v>
      </c>
      <c r="D20" s="9" t="s">
        <v>17</v>
      </c>
      <c r="E20" s="18" t="s">
        <v>68</v>
      </c>
      <c r="F20" s="27" t="str">
        <f>MID(E20,1,17)</f>
        <v>PILUSO CLEMENTINA</v>
      </c>
      <c r="G20" s="20">
        <v>1333.33</v>
      </c>
    </row>
    <row r="21" spans="1:7" s="15" customFormat="1">
      <c r="A21" s="16" t="s">
        <v>42</v>
      </c>
      <c r="B21" s="9">
        <v>645</v>
      </c>
      <c r="C21" s="17" t="s">
        <v>69</v>
      </c>
      <c r="D21" s="9" t="s">
        <v>17</v>
      </c>
      <c r="E21" s="18" t="s">
        <v>70</v>
      </c>
      <c r="F21" s="27" t="str">
        <f>MID(E21,1,13)</f>
        <v>PILUSO SAMUEL</v>
      </c>
      <c r="G21" s="20">
        <v>2666.67</v>
      </c>
    </row>
    <row r="22" spans="1:7" s="15" customFormat="1">
      <c r="A22" s="16" t="s">
        <v>42</v>
      </c>
      <c r="B22" s="9">
        <v>646</v>
      </c>
      <c r="C22" s="17" t="s">
        <v>71</v>
      </c>
      <c r="D22" s="9" t="s">
        <v>63</v>
      </c>
      <c r="E22" s="18" t="s">
        <v>72</v>
      </c>
      <c r="F22" s="27" t="str">
        <f>MID(E22,1,16)</f>
        <v>TROMBY MADDALENA</v>
      </c>
      <c r="G22" s="20">
        <v>2000</v>
      </c>
    </row>
    <row r="23" spans="1:7" s="15" customFormat="1">
      <c r="A23" s="16" t="s">
        <v>45</v>
      </c>
      <c r="B23" s="9">
        <v>647</v>
      </c>
      <c r="C23" s="17" t="s">
        <v>71</v>
      </c>
      <c r="D23" s="9" t="s">
        <v>63</v>
      </c>
      <c r="E23" s="18" t="s">
        <v>9</v>
      </c>
      <c r="F23" s="27" t="s">
        <v>330</v>
      </c>
      <c r="G23" s="20">
        <v>500</v>
      </c>
    </row>
    <row r="24" spans="1:7" s="15" customFormat="1">
      <c r="A24" s="16" t="s">
        <v>73</v>
      </c>
      <c r="B24" s="9">
        <v>648</v>
      </c>
      <c r="C24" s="17" t="s">
        <v>74</v>
      </c>
      <c r="D24" s="9" t="s">
        <v>75</v>
      </c>
      <c r="E24" s="18" t="s">
        <v>76</v>
      </c>
      <c r="F24" s="27" t="str">
        <f>MID(E24,1,9)</f>
        <v>LIA LUIGI</v>
      </c>
      <c r="G24" s="21">
        <v>20607.939999999999</v>
      </c>
    </row>
    <row r="25" spans="1:7" s="15" customFormat="1">
      <c r="A25" s="16" t="s">
        <v>73</v>
      </c>
      <c r="B25" s="9">
        <v>649</v>
      </c>
      <c r="C25" s="17" t="s">
        <v>77</v>
      </c>
      <c r="D25" s="9" t="s">
        <v>75</v>
      </c>
      <c r="E25" s="18" t="s">
        <v>78</v>
      </c>
      <c r="F25" s="27" t="str">
        <f>MID(E25,1,16)</f>
        <v>SACCA  FORTUNATO</v>
      </c>
      <c r="G25" s="21">
        <v>10717.35</v>
      </c>
    </row>
    <row r="26" spans="1:7" s="15" customFormat="1">
      <c r="A26" s="16" t="s">
        <v>79</v>
      </c>
      <c r="B26" s="9">
        <v>650</v>
      </c>
      <c r="C26" s="17" t="s">
        <v>77</v>
      </c>
      <c r="D26" s="9" t="s">
        <v>75</v>
      </c>
      <c r="E26" s="18" t="s">
        <v>9</v>
      </c>
      <c r="F26" s="27" t="s">
        <v>330</v>
      </c>
      <c r="G26" s="21">
        <v>921.1</v>
      </c>
    </row>
    <row r="27" spans="1:7" s="15" customFormat="1">
      <c r="A27" s="16" t="s">
        <v>73</v>
      </c>
      <c r="B27" s="9">
        <v>651</v>
      </c>
      <c r="C27" s="17" t="s">
        <v>80</v>
      </c>
      <c r="D27" s="9" t="s">
        <v>75</v>
      </c>
      <c r="E27" s="18" t="s">
        <v>81</v>
      </c>
      <c r="F27" s="27" t="str">
        <f>MID(E27,1,12)</f>
        <v>LEXMEDIA SRL</v>
      </c>
      <c r="G27" s="21">
        <v>400.96</v>
      </c>
    </row>
    <row r="28" spans="1:7" s="15" customFormat="1">
      <c r="A28" s="16" t="s">
        <v>79</v>
      </c>
      <c r="B28" s="9">
        <v>652</v>
      </c>
      <c r="C28" s="17" t="s">
        <v>80</v>
      </c>
      <c r="D28" s="9" t="s">
        <v>75</v>
      </c>
      <c r="E28" s="18" t="s">
        <v>6</v>
      </c>
      <c r="F28" s="27" t="s">
        <v>330</v>
      </c>
      <c r="G28" s="21">
        <v>84.69</v>
      </c>
    </row>
    <row r="29" spans="1:7" s="15" customFormat="1">
      <c r="A29" s="16" t="s">
        <v>73</v>
      </c>
      <c r="B29" s="9">
        <v>653</v>
      </c>
      <c r="C29" s="17" t="s">
        <v>82</v>
      </c>
      <c r="D29" s="9" t="s">
        <v>75</v>
      </c>
      <c r="E29" s="18" t="s">
        <v>83</v>
      </c>
      <c r="F29" s="27" t="str">
        <f>MID(E29,1,11)</f>
        <v>EUREMA SRLS</v>
      </c>
      <c r="G29" s="21">
        <v>382</v>
      </c>
    </row>
    <row r="30" spans="1:7" s="15" customFormat="1">
      <c r="A30" s="16" t="s">
        <v>79</v>
      </c>
      <c r="B30" s="9">
        <v>654</v>
      </c>
      <c r="C30" s="17" t="s">
        <v>82</v>
      </c>
      <c r="D30" s="9" t="s">
        <v>75</v>
      </c>
      <c r="E30" s="18" t="s">
        <v>6</v>
      </c>
      <c r="F30" s="27" t="s">
        <v>330</v>
      </c>
      <c r="G30" s="21">
        <v>80.52</v>
      </c>
    </row>
    <row r="31" spans="1:7" s="15" customFormat="1">
      <c r="A31" s="16" t="s">
        <v>73</v>
      </c>
      <c r="B31" s="9">
        <v>655</v>
      </c>
      <c r="C31" s="17" t="s">
        <v>84</v>
      </c>
      <c r="D31" s="9" t="s">
        <v>12</v>
      </c>
      <c r="E31" s="18" t="s">
        <v>85</v>
      </c>
      <c r="F31" s="27" t="str">
        <f>MID(E31,1,8)</f>
        <v>LIFE SRL</v>
      </c>
      <c r="G31" s="21">
        <v>174140.08</v>
      </c>
    </row>
    <row r="32" spans="1:7" s="15" customFormat="1">
      <c r="A32" s="16" t="s">
        <v>79</v>
      </c>
      <c r="B32" s="9">
        <v>656</v>
      </c>
      <c r="C32" s="17" t="s">
        <v>84</v>
      </c>
      <c r="D32" s="9" t="s">
        <v>12</v>
      </c>
      <c r="E32" s="18" t="s">
        <v>6</v>
      </c>
      <c r="F32" s="27" t="s">
        <v>330</v>
      </c>
      <c r="G32" s="21">
        <v>38310.82</v>
      </c>
    </row>
    <row r="33" spans="1:7" s="15" customFormat="1">
      <c r="A33" s="16" t="s">
        <v>73</v>
      </c>
      <c r="B33" s="9">
        <v>657</v>
      </c>
      <c r="C33" s="17" t="s">
        <v>86</v>
      </c>
      <c r="D33" s="9" t="s">
        <v>24</v>
      </c>
      <c r="E33" s="18" t="s">
        <v>87</v>
      </c>
      <c r="F33" s="27" t="str">
        <f>MID(E33,1,16)</f>
        <v>DI LIETO  C. SRL</v>
      </c>
      <c r="G33" s="21">
        <v>837.19</v>
      </c>
    </row>
    <row r="34" spans="1:7" s="15" customFormat="1">
      <c r="A34" s="16" t="s">
        <v>79</v>
      </c>
      <c r="B34" s="9">
        <v>658</v>
      </c>
      <c r="C34" s="17" t="s">
        <v>86</v>
      </c>
      <c r="D34" s="9" t="s">
        <v>24</v>
      </c>
      <c r="E34" s="18" t="s">
        <v>6</v>
      </c>
      <c r="F34" s="27" t="s">
        <v>330</v>
      </c>
      <c r="G34" s="21">
        <v>184.18</v>
      </c>
    </row>
    <row r="35" spans="1:7" s="15" customFormat="1" ht="24">
      <c r="A35" s="16" t="s">
        <v>73</v>
      </c>
      <c r="B35" s="9">
        <v>659</v>
      </c>
      <c r="C35" s="17" t="s">
        <v>88</v>
      </c>
      <c r="D35" s="9" t="s">
        <v>20</v>
      </c>
      <c r="E35" s="18" t="s">
        <v>89</v>
      </c>
      <c r="F35" s="27" t="str">
        <f>MID(E35,1,28)</f>
        <v>COSTANTINO COSTR. GENER. SRL</v>
      </c>
      <c r="G35" s="21">
        <v>72300</v>
      </c>
    </row>
    <row r="36" spans="1:7" s="15" customFormat="1">
      <c r="A36" s="16" t="s">
        <v>79</v>
      </c>
      <c r="B36" s="9">
        <v>660</v>
      </c>
      <c r="C36" s="17" t="s">
        <v>88</v>
      </c>
      <c r="D36" s="9" t="s">
        <v>20</v>
      </c>
      <c r="E36" s="18" t="s">
        <v>6</v>
      </c>
      <c r="F36" s="27" t="s">
        <v>330</v>
      </c>
      <c r="G36" s="21">
        <v>15906</v>
      </c>
    </row>
    <row r="37" spans="1:7" s="15" customFormat="1">
      <c r="A37" s="16" t="s">
        <v>90</v>
      </c>
      <c r="B37" s="9">
        <v>661</v>
      </c>
      <c r="C37" s="17" t="s">
        <v>91</v>
      </c>
      <c r="D37" s="9" t="s">
        <v>92</v>
      </c>
      <c r="E37" s="18" t="s">
        <v>93</v>
      </c>
      <c r="F37" s="27" t="str">
        <f>MID(E37,1,11)</f>
        <v>IDROGEO SRL</v>
      </c>
      <c r="G37" s="21">
        <v>96903.27</v>
      </c>
    </row>
    <row r="38" spans="1:7" s="15" customFormat="1">
      <c r="A38" s="16" t="s">
        <v>94</v>
      </c>
      <c r="B38" s="9">
        <v>662</v>
      </c>
      <c r="C38" s="17" t="s">
        <v>91</v>
      </c>
      <c r="D38" s="9" t="s">
        <v>92</v>
      </c>
      <c r="E38" s="18" t="s">
        <v>6</v>
      </c>
      <c r="F38" s="27" t="s">
        <v>330</v>
      </c>
      <c r="G38" s="21">
        <v>21318.720000000001</v>
      </c>
    </row>
    <row r="39" spans="1:7" s="15" customFormat="1">
      <c r="A39" s="16" t="s">
        <v>73</v>
      </c>
      <c r="B39" s="9">
        <v>663</v>
      </c>
      <c r="C39" s="17" t="s">
        <v>95</v>
      </c>
      <c r="D39" s="9" t="s">
        <v>31</v>
      </c>
      <c r="E39" s="18" t="s">
        <v>96</v>
      </c>
      <c r="F39" s="27" t="str">
        <f>MID(E39,1,8)</f>
        <v>INFO SRL</v>
      </c>
      <c r="G39" s="21">
        <v>466</v>
      </c>
    </row>
    <row r="40" spans="1:7" s="15" customFormat="1">
      <c r="A40" s="16" t="s">
        <v>79</v>
      </c>
      <c r="B40" s="9">
        <v>664</v>
      </c>
      <c r="C40" s="17" t="s">
        <v>95</v>
      </c>
      <c r="D40" s="9" t="s">
        <v>31</v>
      </c>
      <c r="E40" s="18" t="s">
        <v>6</v>
      </c>
      <c r="F40" s="27" t="s">
        <v>330</v>
      </c>
      <c r="G40" s="21">
        <v>99</v>
      </c>
    </row>
    <row r="41" spans="1:7" s="15" customFormat="1">
      <c r="A41" s="16" t="s">
        <v>73</v>
      </c>
      <c r="B41" s="9">
        <v>665</v>
      </c>
      <c r="C41" s="17" t="s">
        <v>97</v>
      </c>
      <c r="D41" s="9" t="s">
        <v>17</v>
      </c>
      <c r="E41" s="18" t="s">
        <v>98</v>
      </c>
      <c r="F41" s="27" t="str">
        <f>MID(E41,1,17)</f>
        <v>BASILE VINCENZINA</v>
      </c>
      <c r="G41" s="21">
        <v>3768.37</v>
      </c>
    </row>
    <row r="42" spans="1:7" s="15" customFormat="1">
      <c r="A42" s="16" t="s">
        <v>90</v>
      </c>
      <c r="B42" s="9">
        <v>667</v>
      </c>
      <c r="C42" s="17" t="s">
        <v>99</v>
      </c>
      <c r="D42" s="9" t="s">
        <v>21</v>
      </c>
      <c r="E42" s="18" t="s">
        <v>100</v>
      </c>
      <c r="F42" s="27" t="str">
        <f>MID(E42,1,26)</f>
        <v>ALTENE INGEGNERI ASSOCIATI</v>
      </c>
      <c r="G42" s="21">
        <v>244.25</v>
      </c>
    </row>
    <row r="43" spans="1:7" s="15" customFormat="1">
      <c r="A43" s="16" t="s">
        <v>94</v>
      </c>
      <c r="B43" s="9">
        <v>668</v>
      </c>
      <c r="C43" s="17" t="s">
        <v>99</v>
      </c>
      <c r="D43" s="9" t="s">
        <v>21</v>
      </c>
      <c r="E43" s="18" t="s">
        <v>9</v>
      </c>
      <c r="F43" s="27" t="s">
        <v>330</v>
      </c>
      <c r="G43" s="21">
        <v>45.7</v>
      </c>
    </row>
    <row r="44" spans="1:7" s="15" customFormat="1">
      <c r="A44" s="16" t="s">
        <v>101</v>
      </c>
      <c r="B44" s="9">
        <v>669</v>
      </c>
      <c r="C44" s="17" t="s">
        <v>102</v>
      </c>
      <c r="D44" s="9" t="s">
        <v>103</v>
      </c>
      <c r="E44" s="18" t="s">
        <v>104</v>
      </c>
      <c r="F44" s="27" t="str">
        <f t="shared" ref="F44:F64" si="0">MID(E44,1,14)</f>
        <v>ROMEO ANTONINO</v>
      </c>
      <c r="G44" s="21">
        <v>16276.68</v>
      </c>
    </row>
    <row r="45" spans="1:7" s="15" customFormat="1">
      <c r="A45" s="16" t="s">
        <v>105</v>
      </c>
      <c r="B45" s="9">
        <v>670</v>
      </c>
      <c r="C45" s="17" t="s">
        <v>102</v>
      </c>
      <c r="D45" s="9" t="s">
        <v>103</v>
      </c>
      <c r="E45" s="18" t="s">
        <v>9</v>
      </c>
      <c r="F45" s="27" t="s">
        <v>330</v>
      </c>
      <c r="G45" s="21">
        <v>3045.79</v>
      </c>
    </row>
    <row r="46" spans="1:7" s="15" customFormat="1">
      <c r="A46" s="16" t="s">
        <v>101</v>
      </c>
      <c r="B46" s="9">
        <v>671</v>
      </c>
      <c r="C46" s="17" t="s">
        <v>106</v>
      </c>
      <c r="D46" s="9" t="s">
        <v>103</v>
      </c>
      <c r="E46" s="18" t="s">
        <v>107</v>
      </c>
      <c r="F46" s="27" t="str">
        <f t="shared" si="0"/>
        <v>STAMMENA LUIGI</v>
      </c>
      <c r="G46" s="21">
        <v>10558.72</v>
      </c>
    </row>
    <row r="47" spans="1:7" s="15" customFormat="1">
      <c r="A47" s="16" t="s">
        <v>101</v>
      </c>
      <c r="B47" s="9">
        <v>672</v>
      </c>
      <c r="C47" s="17" t="s">
        <v>108</v>
      </c>
      <c r="D47" s="9" t="s">
        <v>103</v>
      </c>
      <c r="E47" s="18" t="s">
        <v>109</v>
      </c>
      <c r="F47" s="27" t="str">
        <f t="shared" si="0"/>
        <v>VARLARO NICOLA</v>
      </c>
      <c r="G47" s="21">
        <v>11616.6</v>
      </c>
    </row>
    <row r="48" spans="1:7" s="15" customFormat="1">
      <c r="A48" s="16" t="s">
        <v>101</v>
      </c>
      <c r="B48" s="9">
        <v>673</v>
      </c>
      <c r="C48" s="17" t="s">
        <v>110</v>
      </c>
      <c r="D48" s="9" t="s">
        <v>103</v>
      </c>
      <c r="E48" s="18" t="s">
        <v>111</v>
      </c>
      <c r="F48" s="27" t="str">
        <f>MID(E48,1,21)</f>
        <v>MARTORANO MARIA LUISA</v>
      </c>
      <c r="G48" s="21">
        <v>1979.76</v>
      </c>
    </row>
    <row r="49" spans="1:7" s="15" customFormat="1">
      <c r="A49" s="16" t="s">
        <v>101</v>
      </c>
      <c r="B49" s="9">
        <v>674</v>
      </c>
      <c r="C49" s="17" t="s">
        <v>112</v>
      </c>
      <c r="D49" s="9" t="s">
        <v>103</v>
      </c>
      <c r="E49" s="18" t="s">
        <v>113</v>
      </c>
      <c r="F49" s="27" t="str">
        <f>MID(E49,1,19)</f>
        <v>MARTORANO FRANCESCO</v>
      </c>
      <c r="G49" s="21">
        <v>6103.75</v>
      </c>
    </row>
    <row r="50" spans="1:7" s="15" customFormat="1">
      <c r="A50" s="16" t="s">
        <v>105</v>
      </c>
      <c r="B50" s="9">
        <v>675</v>
      </c>
      <c r="C50" s="17" t="s">
        <v>112</v>
      </c>
      <c r="D50" s="9" t="s">
        <v>103</v>
      </c>
      <c r="E50" s="18" t="s">
        <v>9</v>
      </c>
      <c r="F50" s="27" t="s">
        <v>330</v>
      </c>
      <c r="G50" s="21">
        <v>1142.17</v>
      </c>
    </row>
    <row r="51" spans="1:7" s="15" customFormat="1">
      <c r="A51" s="16" t="s">
        <v>101</v>
      </c>
      <c r="B51" s="9">
        <v>676</v>
      </c>
      <c r="C51" s="17" t="s">
        <v>114</v>
      </c>
      <c r="D51" s="9" t="s">
        <v>103</v>
      </c>
      <c r="E51" s="18" t="s">
        <v>115</v>
      </c>
      <c r="F51" s="27" t="str">
        <f>MID(E51,1,13)</f>
        <v>DIEGO GIORGIO</v>
      </c>
      <c r="G51" s="21">
        <v>3167.61</v>
      </c>
    </row>
    <row r="52" spans="1:7" s="15" customFormat="1">
      <c r="A52" s="16" t="s">
        <v>101</v>
      </c>
      <c r="B52" s="9">
        <v>677</v>
      </c>
      <c r="C52" s="17" t="s">
        <v>116</v>
      </c>
      <c r="D52" s="9" t="s">
        <v>103</v>
      </c>
      <c r="E52" s="18" t="s">
        <v>117</v>
      </c>
      <c r="F52" s="27" t="str">
        <f>MID(E52,1,25)</f>
        <v>ACCIARDI ROSARIO RAFFAELE</v>
      </c>
      <c r="G52" s="21">
        <v>5487.5</v>
      </c>
    </row>
    <row r="53" spans="1:7" s="15" customFormat="1">
      <c r="A53" s="16" t="s">
        <v>105</v>
      </c>
      <c r="B53" s="9">
        <v>678</v>
      </c>
      <c r="C53" s="17" t="s">
        <v>116</v>
      </c>
      <c r="D53" s="9" t="s">
        <v>103</v>
      </c>
      <c r="E53" s="18" t="s">
        <v>9</v>
      </c>
      <c r="F53" s="27" t="s">
        <v>330</v>
      </c>
      <c r="G53" s="21">
        <v>1015.26</v>
      </c>
    </row>
    <row r="54" spans="1:7" s="15" customFormat="1">
      <c r="A54" s="16" t="s">
        <v>101</v>
      </c>
      <c r="B54" s="9">
        <v>679</v>
      </c>
      <c r="C54" s="17" t="s">
        <v>118</v>
      </c>
      <c r="D54" s="9" t="s">
        <v>15</v>
      </c>
      <c r="E54" s="18" t="s">
        <v>119</v>
      </c>
      <c r="F54" s="27" t="str">
        <f>MID(E54,1,19)</f>
        <v>FZ CALCESTRUZZI SRL</v>
      </c>
      <c r="G54" s="21">
        <v>287870.36</v>
      </c>
    </row>
    <row r="55" spans="1:7" s="15" customFormat="1">
      <c r="A55" s="16" t="s">
        <v>105</v>
      </c>
      <c r="B55" s="9">
        <v>680</v>
      </c>
      <c r="C55" s="17" t="s">
        <v>118</v>
      </c>
      <c r="D55" s="9" t="s">
        <v>15</v>
      </c>
      <c r="E55" s="18" t="s">
        <v>6</v>
      </c>
      <c r="F55" s="27" t="s">
        <v>330</v>
      </c>
      <c r="G55" s="21">
        <v>63331.48</v>
      </c>
    </row>
    <row r="56" spans="1:7" s="15" customFormat="1">
      <c r="A56" s="16" t="s">
        <v>101</v>
      </c>
      <c r="B56" s="9">
        <v>681</v>
      </c>
      <c r="C56" s="17" t="s">
        <v>120</v>
      </c>
      <c r="D56" s="9" t="s">
        <v>30</v>
      </c>
      <c r="E56" s="18" t="s">
        <v>121</v>
      </c>
      <c r="F56" s="27" t="str">
        <f>MID(E56,1,12)</f>
        <v>SPANO  PAOLO</v>
      </c>
      <c r="G56" s="21">
        <v>36889.93</v>
      </c>
    </row>
    <row r="57" spans="1:7" s="15" customFormat="1">
      <c r="A57" s="16" t="s">
        <v>105</v>
      </c>
      <c r="B57" s="9">
        <v>682</v>
      </c>
      <c r="C57" s="17" t="s">
        <v>120</v>
      </c>
      <c r="D57" s="9" t="s">
        <v>30</v>
      </c>
      <c r="E57" s="18" t="s">
        <v>9</v>
      </c>
      <c r="F57" s="27" t="s">
        <v>330</v>
      </c>
      <c r="G57" s="21">
        <v>6903.06</v>
      </c>
    </row>
    <row r="58" spans="1:7" s="15" customFormat="1">
      <c r="A58" s="16" t="s">
        <v>101</v>
      </c>
      <c r="B58" s="9">
        <v>683</v>
      </c>
      <c r="C58" s="17" t="s">
        <v>122</v>
      </c>
      <c r="D58" s="9" t="s">
        <v>30</v>
      </c>
      <c r="E58" s="18" t="s">
        <v>123</v>
      </c>
      <c r="F58" s="27" t="str">
        <f>MID(E58,1,16)</f>
        <v>PAPALEO FILOMENA</v>
      </c>
      <c r="G58" s="21">
        <v>652.22</v>
      </c>
    </row>
    <row r="59" spans="1:7" s="15" customFormat="1">
      <c r="A59" s="16" t="s">
        <v>124</v>
      </c>
      <c r="B59" s="9">
        <v>684</v>
      </c>
      <c r="C59" s="17" t="s">
        <v>125</v>
      </c>
      <c r="D59" s="9" t="s">
        <v>12</v>
      </c>
      <c r="E59" s="18" t="s">
        <v>126</v>
      </c>
      <c r="F59" s="27" t="str">
        <f>MID(E59,1,16)</f>
        <v>DE SANTIS AMEDEO</v>
      </c>
      <c r="G59" s="20">
        <v>10029.459999999999</v>
      </c>
    </row>
    <row r="60" spans="1:7" s="15" customFormat="1">
      <c r="A60" s="16" t="s">
        <v>124</v>
      </c>
      <c r="B60" s="9">
        <v>685</v>
      </c>
      <c r="C60" s="17" t="s">
        <v>127</v>
      </c>
      <c r="D60" s="9" t="s">
        <v>12</v>
      </c>
      <c r="E60" s="18" t="s">
        <v>128</v>
      </c>
      <c r="F60" s="27" t="str">
        <f>MID(E60,1,15)</f>
        <v>GRANATA CARMELO</v>
      </c>
      <c r="G60" s="20">
        <v>3624.16</v>
      </c>
    </row>
    <row r="61" spans="1:7" s="15" customFormat="1">
      <c r="A61" s="16" t="s">
        <v>124</v>
      </c>
      <c r="B61" s="9">
        <v>686</v>
      </c>
      <c r="C61" s="17" t="s">
        <v>129</v>
      </c>
      <c r="D61" s="9" t="s">
        <v>12</v>
      </c>
      <c r="E61" s="18" t="s">
        <v>130</v>
      </c>
      <c r="F61" s="27" t="str">
        <f>MID(E61,1,13)</f>
        <v>CALOMINO NORA</v>
      </c>
      <c r="G61" s="20">
        <v>278.60000000000002</v>
      </c>
    </row>
    <row r="62" spans="1:7" s="15" customFormat="1">
      <c r="A62" s="16" t="s">
        <v>124</v>
      </c>
      <c r="B62" s="9">
        <v>687</v>
      </c>
      <c r="C62" s="17" t="s">
        <v>131</v>
      </c>
      <c r="D62" s="9" t="s">
        <v>22</v>
      </c>
      <c r="E62" s="18" t="s">
        <v>132</v>
      </c>
      <c r="F62" s="27" t="str">
        <f>MID(E62,1,10)</f>
        <v>C.G.C. SRL</v>
      </c>
      <c r="G62" s="20">
        <v>229189.17</v>
      </c>
    </row>
    <row r="63" spans="1:7" s="15" customFormat="1">
      <c r="A63" s="16" t="s">
        <v>133</v>
      </c>
      <c r="B63" s="9">
        <v>688</v>
      </c>
      <c r="C63" s="17" t="s">
        <v>131</v>
      </c>
      <c r="D63" s="9" t="s">
        <v>22</v>
      </c>
      <c r="E63" s="18" t="s">
        <v>6</v>
      </c>
      <c r="F63" s="27" t="s">
        <v>330</v>
      </c>
      <c r="G63" s="20">
        <v>50421.62</v>
      </c>
    </row>
    <row r="64" spans="1:7" s="15" customFormat="1">
      <c r="A64" s="16" t="s">
        <v>124</v>
      </c>
      <c r="B64" s="9">
        <v>689</v>
      </c>
      <c r="C64" s="17" t="s">
        <v>134</v>
      </c>
      <c r="D64" s="9" t="s">
        <v>22</v>
      </c>
      <c r="E64" s="18" t="s">
        <v>135</v>
      </c>
      <c r="F64" s="27" t="str">
        <f t="shared" si="0"/>
        <v>ROMEO ANTONINO</v>
      </c>
      <c r="G64" s="20">
        <v>20642.8</v>
      </c>
    </row>
    <row r="65" spans="1:7" s="15" customFormat="1">
      <c r="A65" s="16" t="s">
        <v>133</v>
      </c>
      <c r="B65" s="9">
        <v>690</v>
      </c>
      <c r="C65" s="17" t="s">
        <v>134</v>
      </c>
      <c r="D65" s="9" t="s">
        <v>22</v>
      </c>
      <c r="E65" s="18" t="s">
        <v>9</v>
      </c>
      <c r="F65" s="27" t="s">
        <v>330</v>
      </c>
      <c r="G65" s="20">
        <v>3862.8</v>
      </c>
    </row>
    <row r="66" spans="1:7" s="15" customFormat="1" ht="24">
      <c r="A66" s="16" t="s">
        <v>124</v>
      </c>
      <c r="B66" s="9">
        <v>691</v>
      </c>
      <c r="C66" s="17" t="s">
        <v>136</v>
      </c>
      <c r="D66" s="9" t="s">
        <v>19</v>
      </c>
      <c r="E66" s="18" t="s">
        <v>137</v>
      </c>
      <c r="F66" s="27" t="str">
        <f>MID(E66,1,30)</f>
        <v>NO LIMITS CONSOLIDAMENTI S.R.L</v>
      </c>
      <c r="G66" s="20">
        <v>3350.7</v>
      </c>
    </row>
    <row r="67" spans="1:7" s="15" customFormat="1">
      <c r="A67" s="16" t="s">
        <v>133</v>
      </c>
      <c r="B67" s="9">
        <v>692</v>
      </c>
      <c r="C67" s="17" t="s">
        <v>136</v>
      </c>
      <c r="D67" s="9" t="s">
        <v>19</v>
      </c>
      <c r="E67" s="18" t="s">
        <v>6</v>
      </c>
      <c r="F67" s="27" t="s">
        <v>330</v>
      </c>
      <c r="G67" s="20">
        <v>737.15</v>
      </c>
    </row>
    <row r="68" spans="1:7" s="15" customFormat="1" ht="24">
      <c r="A68" s="16" t="s">
        <v>124</v>
      </c>
      <c r="B68" s="9">
        <v>693</v>
      </c>
      <c r="C68" s="17" t="s">
        <v>138</v>
      </c>
      <c r="D68" s="9" t="s">
        <v>19</v>
      </c>
      <c r="E68" s="18" t="s">
        <v>139</v>
      </c>
      <c r="F68" s="27" t="str">
        <f>MID(E68,1,30)</f>
        <v>NO LIMITS CONSOLIDAMENTI S.R.L</v>
      </c>
      <c r="G68" s="20">
        <v>8603.2800000000007</v>
      </c>
    </row>
    <row r="69" spans="1:7" s="15" customFormat="1">
      <c r="A69" s="16" t="s">
        <v>133</v>
      </c>
      <c r="B69" s="9">
        <v>694</v>
      </c>
      <c r="C69" s="17" t="s">
        <v>138</v>
      </c>
      <c r="D69" s="9" t="s">
        <v>19</v>
      </c>
      <c r="E69" s="18" t="s">
        <v>6</v>
      </c>
      <c r="F69" s="27" t="s">
        <v>330</v>
      </c>
      <c r="G69" s="20">
        <v>1892.72</v>
      </c>
    </row>
    <row r="70" spans="1:7" s="15" customFormat="1">
      <c r="A70" s="16" t="s">
        <v>140</v>
      </c>
      <c r="B70" s="9">
        <v>700</v>
      </c>
      <c r="C70" s="17" t="s">
        <v>141</v>
      </c>
      <c r="D70" s="9" t="s">
        <v>142</v>
      </c>
      <c r="E70" s="18" t="s">
        <v>143</v>
      </c>
      <c r="F70" s="27" t="str">
        <f>MID(E70,1,16)</f>
        <v>REGIONE CALABRIA</v>
      </c>
      <c r="G70" s="21">
        <v>229.24</v>
      </c>
    </row>
    <row r="71" spans="1:7" s="15" customFormat="1">
      <c r="A71" s="16" t="s">
        <v>140</v>
      </c>
      <c r="B71" s="9">
        <v>701</v>
      </c>
      <c r="C71" s="17" t="s">
        <v>144</v>
      </c>
      <c r="D71" s="9" t="s">
        <v>14</v>
      </c>
      <c r="E71" s="18" t="s">
        <v>145</v>
      </c>
      <c r="F71" s="27" t="str">
        <f>MID(E71,1,22)</f>
        <v>CONSORZIO STABILE ECIT</v>
      </c>
      <c r="G71" s="21">
        <v>249344.1</v>
      </c>
    </row>
    <row r="72" spans="1:7" s="15" customFormat="1">
      <c r="A72" s="16" t="s">
        <v>146</v>
      </c>
      <c r="B72" s="9">
        <v>702</v>
      </c>
      <c r="C72" s="17" t="s">
        <v>144</v>
      </c>
      <c r="D72" s="9" t="s">
        <v>14</v>
      </c>
      <c r="E72" s="18" t="s">
        <v>6</v>
      </c>
      <c r="F72" s="27" t="s">
        <v>330</v>
      </c>
      <c r="G72" s="21">
        <v>54855.7</v>
      </c>
    </row>
    <row r="73" spans="1:7" s="15" customFormat="1">
      <c r="A73" s="16" t="s">
        <v>140</v>
      </c>
      <c r="B73" s="9">
        <v>703</v>
      </c>
      <c r="C73" s="17" t="s">
        <v>147</v>
      </c>
      <c r="D73" s="9" t="s">
        <v>148</v>
      </c>
      <c r="E73" s="18" t="s">
        <v>149</v>
      </c>
      <c r="F73" s="27" t="str">
        <f t="shared" ref="F73:F128" si="1">MID(E73,1,14)</f>
        <v>ROGU COSTRUZIO</v>
      </c>
      <c r="G73" s="21">
        <v>254741.48</v>
      </c>
    </row>
    <row r="74" spans="1:7" s="15" customFormat="1">
      <c r="A74" s="16" t="s">
        <v>146</v>
      </c>
      <c r="B74" s="9">
        <v>704</v>
      </c>
      <c r="C74" s="17" t="s">
        <v>147</v>
      </c>
      <c r="D74" s="9" t="s">
        <v>148</v>
      </c>
      <c r="E74" s="18" t="s">
        <v>6</v>
      </c>
      <c r="F74" s="27" t="s">
        <v>330</v>
      </c>
      <c r="G74" s="21">
        <v>56043.13</v>
      </c>
    </row>
    <row r="75" spans="1:7" s="15" customFormat="1">
      <c r="A75" s="16" t="s">
        <v>140</v>
      </c>
      <c r="B75" s="9">
        <v>705</v>
      </c>
      <c r="C75" s="17" t="s">
        <v>150</v>
      </c>
      <c r="D75" s="9" t="s">
        <v>148</v>
      </c>
      <c r="E75" s="18" t="s">
        <v>151</v>
      </c>
      <c r="F75" s="27" t="str">
        <f>MID(E75,1,13)</f>
        <v>LONGO ANTONIO</v>
      </c>
      <c r="G75" s="21">
        <v>12869.71</v>
      </c>
    </row>
    <row r="76" spans="1:7" s="15" customFormat="1">
      <c r="A76" s="16" t="s">
        <v>146</v>
      </c>
      <c r="B76" s="9">
        <v>706</v>
      </c>
      <c r="C76" s="17" t="s">
        <v>150</v>
      </c>
      <c r="D76" s="9" t="s">
        <v>148</v>
      </c>
      <c r="E76" s="18" t="s">
        <v>9</v>
      </c>
      <c r="F76" s="27" t="s">
        <v>330</v>
      </c>
      <c r="G76" s="21">
        <v>2408.2600000000002</v>
      </c>
    </row>
    <row r="77" spans="1:7" s="15" customFormat="1" ht="24">
      <c r="A77" s="16" t="s">
        <v>140</v>
      </c>
      <c r="B77" s="9">
        <v>707</v>
      </c>
      <c r="C77" s="17" t="s">
        <v>152</v>
      </c>
      <c r="D77" s="9" t="s">
        <v>63</v>
      </c>
      <c r="E77" s="18" t="s">
        <v>153</v>
      </c>
      <c r="F77" s="27" t="str">
        <f>MID(E77,1,30)</f>
        <v>AG. ENTRATE-RISCOSSIONE CROTON</v>
      </c>
      <c r="G77" s="21">
        <v>5344</v>
      </c>
    </row>
    <row r="78" spans="1:7" s="15" customFormat="1">
      <c r="A78" s="16" t="s">
        <v>146</v>
      </c>
      <c r="B78" s="9">
        <v>708</v>
      </c>
      <c r="C78" s="17" t="s">
        <v>152</v>
      </c>
      <c r="D78" s="9" t="s">
        <v>63</v>
      </c>
      <c r="E78" s="18" t="s">
        <v>9</v>
      </c>
      <c r="F78" s="27" t="s">
        <v>330</v>
      </c>
      <c r="G78" s="21">
        <v>1000</v>
      </c>
    </row>
    <row r="79" spans="1:7" s="15" customFormat="1">
      <c r="A79" s="16" t="s">
        <v>140</v>
      </c>
      <c r="B79" s="9">
        <v>709</v>
      </c>
      <c r="C79" s="17" t="s">
        <v>154</v>
      </c>
      <c r="D79" s="9" t="s">
        <v>20</v>
      </c>
      <c r="E79" s="18" t="s">
        <v>155</v>
      </c>
      <c r="F79" s="27" t="str">
        <f>MID(E79,1,15)</f>
        <v>IORFIDA MASSIMO</v>
      </c>
      <c r="G79" s="21">
        <v>4702.72</v>
      </c>
    </row>
    <row r="80" spans="1:7" s="15" customFormat="1">
      <c r="A80" s="16" t="s">
        <v>146</v>
      </c>
      <c r="B80" s="9">
        <v>710</v>
      </c>
      <c r="C80" s="17" t="s">
        <v>154</v>
      </c>
      <c r="D80" s="9" t="s">
        <v>20</v>
      </c>
      <c r="E80" s="18" t="s">
        <v>9</v>
      </c>
      <c r="F80" s="27" t="s">
        <v>330</v>
      </c>
      <c r="G80" s="21">
        <v>880</v>
      </c>
    </row>
    <row r="81" spans="1:7" s="15" customFormat="1">
      <c r="A81" s="16" t="s">
        <v>156</v>
      </c>
      <c r="B81" s="9">
        <v>711</v>
      </c>
      <c r="C81" s="17" t="s">
        <v>157</v>
      </c>
      <c r="D81" s="9" t="s">
        <v>29</v>
      </c>
      <c r="E81" s="18" t="s">
        <v>158</v>
      </c>
      <c r="F81" s="27" t="str">
        <f>MID(E81,1,11)</f>
        <v>VIVENDA SRL</v>
      </c>
      <c r="G81" s="21">
        <v>729.93</v>
      </c>
    </row>
    <row r="82" spans="1:7" s="15" customFormat="1">
      <c r="A82" s="16" t="s">
        <v>159</v>
      </c>
      <c r="B82" s="9">
        <v>712</v>
      </c>
      <c r="C82" s="17" t="s">
        <v>157</v>
      </c>
      <c r="D82" s="9" t="s">
        <v>29</v>
      </c>
      <c r="E82" s="18" t="s">
        <v>6</v>
      </c>
      <c r="F82" s="27" t="s">
        <v>330</v>
      </c>
      <c r="G82" s="21">
        <v>157.06</v>
      </c>
    </row>
    <row r="83" spans="1:7" s="15" customFormat="1" ht="24">
      <c r="A83" s="16" t="s">
        <v>156</v>
      </c>
      <c r="B83" s="9">
        <v>713</v>
      </c>
      <c r="C83" s="17" t="s">
        <v>160</v>
      </c>
      <c r="D83" s="9" t="s">
        <v>17</v>
      </c>
      <c r="E83" s="18" t="s">
        <v>161</v>
      </c>
      <c r="F83" s="27" t="str">
        <f>MID(E83,1,28)</f>
        <v>RESEARCH CONS. STABILE SCARL</v>
      </c>
      <c r="G83" s="21">
        <v>649700</v>
      </c>
    </row>
    <row r="84" spans="1:7" s="15" customFormat="1">
      <c r="A84" s="16" t="s">
        <v>159</v>
      </c>
      <c r="B84" s="9">
        <v>714</v>
      </c>
      <c r="C84" s="17" t="s">
        <v>160</v>
      </c>
      <c r="D84" s="9" t="s">
        <v>17</v>
      </c>
      <c r="E84" s="18" t="s">
        <v>6</v>
      </c>
      <c r="F84" s="27" t="s">
        <v>330</v>
      </c>
      <c r="G84" s="21">
        <v>142934</v>
      </c>
    </row>
    <row r="85" spans="1:7" s="15" customFormat="1" ht="24">
      <c r="A85" s="16" t="s">
        <v>156</v>
      </c>
      <c r="B85" s="9">
        <v>715</v>
      </c>
      <c r="C85" s="17" t="s">
        <v>162</v>
      </c>
      <c r="D85" s="9" t="s">
        <v>17</v>
      </c>
      <c r="E85" s="18" t="s">
        <v>163</v>
      </c>
      <c r="F85" s="27" t="str">
        <f>MID(E85,1,28)</f>
        <v>RESEARCH CONS. STABILE SCARL</v>
      </c>
      <c r="G85" s="21">
        <v>141102.38</v>
      </c>
    </row>
    <row r="86" spans="1:7" s="15" customFormat="1">
      <c r="A86" s="16" t="s">
        <v>159</v>
      </c>
      <c r="B86" s="9">
        <v>716</v>
      </c>
      <c r="C86" s="17" t="s">
        <v>162</v>
      </c>
      <c r="D86" s="9" t="s">
        <v>17</v>
      </c>
      <c r="E86" s="18" t="s">
        <v>6</v>
      </c>
      <c r="F86" s="27" t="s">
        <v>330</v>
      </c>
      <c r="G86" s="21">
        <v>31042.52</v>
      </c>
    </row>
    <row r="87" spans="1:7" s="15" customFormat="1">
      <c r="A87" s="16" t="s">
        <v>156</v>
      </c>
      <c r="B87" s="9">
        <v>717</v>
      </c>
      <c r="C87" s="17" t="s">
        <v>164</v>
      </c>
      <c r="D87" s="9" t="s">
        <v>165</v>
      </c>
      <c r="E87" s="18" t="s">
        <v>166</v>
      </c>
      <c r="F87" s="27" t="str">
        <f>MID(E87,1,12)</f>
        <v>GIORGI PAOLO</v>
      </c>
      <c r="G87" s="21">
        <v>3715.29</v>
      </c>
    </row>
    <row r="88" spans="1:7" s="15" customFormat="1">
      <c r="A88" s="16" t="s">
        <v>159</v>
      </c>
      <c r="B88" s="9">
        <v>718</v>
      </c>
      <c r="C88" s="17" t="s">
        <v>164</v>
      </c>
      <c r="D88" s="9" t="s">
        <v>165</v>
      </c>
      <c r="E88" s="18" t="s">
        <v>9</v>
      </c>
      <c r="F88" s="27" t="s">
        <v>330</v>
      </c>
      <c r="G88" s="21">
        <v>1700</v>
      </c>
    </row>
    <row r="89" spans="1:7" s="15" customFormat="1" ht="24">
      <c r="A89" s="16" t="s">
        <v>156</v>
      </c>
      <c r="B89" s="9">
        <v>719</v>
      </c>
      <c r="C89" s="17" t="s">
        <v>167</v>
      </c>
      <c r="D89" s="9" t="s">
        <v>165</v>
      </c>
      <c r="E89" s="18" t="s">
        <v>168</v>
      </c>
      <c r="F89" s="27" t="str">
        <f>MID(E89,1,30)</f>
        <v>AG. ENTRATE-RISCOSSIONE COSENZ</v>
      </c>
      <c r="G89" s="21">
        <v>5369.51</v>
      </c>
    </row>
    <row r="90" spans="1:7" s="15" customFormat="1">
      <c r="A90" s="16" t="s">
        <v>156</v>
      </c>
      <c r="B90" s="9">
        <v>720</v>
      </c>
      <c r="C90" s="17" t="s">
        <v>169</v>
      </c>
      <c r="D90" s="9" t="s">
        <v>165</v>
      </c>
      <c r="E90" s="18" t="s">
        <v>170</v>
      </c>
      <c r="F90" s="27" t="str">
        <f>MID(E90,1,16)</f>
        <v>GAUDIO FRANCESCO</v>
      </c>
      <c r="G90" s="21">
        <v>9084.7999999999993</v>
      </c>
    </row>
    <row r="91" spans="1:7" s="15" customFormat="1">
      <c r="A91" s="16" t="s">
        <v>159</v>
      </c>
      <c r="B91" s="9">
        <v>721</v>
      </c>
      <c r="C91" s="17" t="s">
        <v>169</v>
      </c>
      <c r="D91" s="9" t="s">
        <v>165</v>
      </c>
      <c r="E91" s="18" t="s">
        <v>9</v>
      </c>
      <c r="F91" s="27" t="s">
        <v>330</v>
      </c>
      <c r="G91" s="21">
        <v>1700</v>
      </c>
    </row>
    <row r="92" spans="1:7" s="15" customFormat="1" ht="24">
      <c r="A92" s="16" t="s">
        <v>171</v>
      </c>
      <c r="B92" s="9">
        <v>698</v>
      </c>
      <c r="C92" s="17" t="s">
        <v>172</v>
      </c>
      <c r="D92" s="9" t="s">
        <v>173</v>
      </c>
      <c r="E92" s="18" t="s">
        <v>174</v>
      </c>
      <c r="F92" s="27" t="str">
        <f>MID(E92,1,29)</f>
        <v>IMPERSONDA DI BONGIOVANNI SAS</v>
      </c>
      <c r="G92" s="21">
        <v>35526</v>
      </c>
    </row>
    <row r="93" spans="1:7" s="15" customFormat="1">
      <c r="A93" s="16" t="s">
        <v>175</v>
      </c>
      <c r="B93" s="9">
        <v>699</v>
      </c>
      <c r="C93" s="17" t="s">
        <v>172</v>
      </c>
      <c r="D93" s="9" t="s">
        <v>173</v>
      </c>
      <c r="E93" s="18" t="s">
        <v>6</v>
      </c>
      <c r="F93" s="27" t="s">
        <v>330</v>
      </c>
      <c r="G93" s="21">
        <v>7815.72</v>
      </c>
    </row>
    <row r="94" spans="1:7" s="15" customFormat="1">
      <c r="A94" s="16" t="s">
        <v>176</v>
      </c>
      <c r="B94" s="9">
        <v>722</v>
      </c>
      <c r="C94" s="17" t="s">
        <v>177</v>
      </c>
      <c r="D94" s="9" t="s">
        <v>11</v>
      </c>
      <c r="E94" s="18" t="s">
        <v>178</v>
      </c>
      <c r="F94" s="27" t="str">
        <f>MID(E94,1,18)</f>
        <v xml:space="preserve">MIRABELLI MARIANO </v>
      </c>
      <c r="G94" s="21">
        <v>141843</v>
      </c>
    </row>
    <row r="95" spans="1:7" s="15" customFormat="1">
      <c r="A95" s="16" t="s">
        <v>179</v>
      </c>
      <c r="B95" s="9">
        <v>723</v>
      </c>
      <c r="C95" s="17" t="s">
        <v>177</v>
      </c>
      <c r="D95" s="9" t="s">
        <v>11</v>
      </c>
      <c r="E95" s="18" t="s">
        <v>6</v>
      </c>
      <c r="F95" s="27" t="s">
        <v>330</v>
      </c>
      <c r="G95" s="21">
        <v>31205.46</v>
      </c>
    </row>
    <row r="96" spans="1:7" s="15" customFormat="1">
      <c r="A96" s="16" t="s">
        <v>176</v>
      </c>
      <c r="B96" s="9">
        <v>724</v>
      </c>
      <c r="C96" s="17" t="s">
        <v>180</v>
      </c>
      <c r="D96" s="9" t="s">
        <v>11</v>
      </c>
      <c r="E96" s="18" t="s">
        <v>181</v>
      </c>
      <c r="F96" s="27" t="str">
        <f>MID(E96,1,18)</f>
        <v>CERVAROLO GIUSEPPE</v>
      </c>
      <c r="G96" s="21">
        <v>6292.64</v>
      </c>
    </row>
    <row r="97" spans="1:7" s="15" customFormat="1">
      <c r="A97" s="16" t="s">
        <v>179</v>
      </c>
      <c r="B97" s="9">
        <v>725</v>
      </c>
      <c r="C97" s="17" t="s">
        <v>180</v>
      </c>
      <c r="D97" s="9" t="s">
        <v>11</v>
      </c>
      <c r="E97" s="18" t="s">
        <v>9</v>
      </c>
      <c r="F97" s="27" t="s">
        <v>330</v>
      </c>
      <c r="G97" s="21">
        <v>1177.51</v>
      </c>
    </row>
    <row r="98" spans="1:7" s="15" customFormat="1">
      <c r="A98" s="16" t="s">
        <v>176</v>
      </c>
      <c r="B98" s="9">
        <v>726</v>
      </c>
      <c r="C98" s="17" t="s">
        <v>182</v>
      </c>
      <c r="D98" s="9" t="s">
        <v>11</v>
      </c>
      <c r="E98" s="18" t="s">
        <v>183</v>
      </c>
      <c r="F98" s="27" t="str">
        <f>MID(E98,1,15)</f>
        <v>ACETO VALENTINA</v>
      </c>
      <c r="G98" s="21">
        <v>3716.04</v>
      </c>
    </row>
    <row r="99" spans="1:7" s="15" customFormat="1">
      <c r="A99" s="16" t="s">
        <v>176</v>
      </c>
      <c r="B99" s="9">
        <v>727</v>
      </c>
      <c r="C99" s="17" t="s">
        <v>184</v>
      </c>
      <c r="D99" s="9" t="s">
        <v>11</v>
      </c>
      <c r="E99" s="18" t="s">
        <v>185</v>
      </c>
      <c r="F99" s="27" t="str">
        <f>MID(E99,1,19)</f>
        <v>PALMIERI GIANFRANCO</v>
      </c>
      <c r="G99" s="21">
        <v>2448.6</v>
      </c>
    </row>
    <row r="100" spans="1:7" s="15" customFormat="1">
      <c r="A100" s="16" t="s">
        <v>176</v>
      </c>
      <c r="B100" s="9">
        <v>728</v>
      </c>
      <c r="C100" s="17" t="s">
        <v>186</v>
      </c>
      <c r="D100" s="9" t="s">
        <v>11</v>
      </c>
      <c r="E100" s="18" t="s">
        <v>187</v>
      </c>
      <c r="F100" s="27" t="str">
        <f>MID(E100,1,16)</f>
        <v>CUTERI FRANCESCO</v>
      </c>
      <c r="G100" s="21">
        <v>2600</v>
      </c>
    </row>
    <row r="101" spans="1:7" s="15" customFormat="1">
      <c r="A101" s="16" t="s">
        <v>176</v>
      </c>
      <c r="B101" s="9">
        <v>729</v>
      </c>
      <c r="C101" s="17" t="s">
        <v>188</v>
      </c>
      <c r="D101" s="9" t="s">
        <v>32</v>
      </c>
      <c r="E101" s="18" t="s">
        <v>189</v>
      </c>
      <c r="F101" s="27" t="str">
        <f>MID(E101,1,24)</f>
        <v>FALVO COSTRUZIONI S.R.L.</v>
      </c>
      <c r="G101" s="21">
        <v>124135.72</v>
      </c>
    </row>
    <row r="102" spans="1:7" s="15" customFormat="1">
      <c r="A102" s="16" t="s">
        <v>179</v>
      </c>
      <c r="B102" s="9">
        <v>730</v>
      </c>
      <c r="C102" s="17" t="s">
        <v>188</v>
      </c>
      <c r="D102" s="9" t="s">
        <v>32</v>
      </c>
      <c r="E102" s="18" t="s">
        <v>6</v>
      </c>
      <c r="F102" s="27" t="s">
        <v>330</v>
      </c>
      <c r="G102" s="21">
        <v>27309.86</v>
      </c>
    </row>
    <row r="103" spans="1:7" s="15" customFormat="1">
      <c r="A103" s="16" t="s">
        <v>176</v>
      </c>
      <c r="B103" s="9">
        <v>731</v>
      </c>
      <c r="C103" s="17" t="s">
        <v>190</v>
      </c>
      <c r="D103" s="9" t="s">
        <v>32</v>
      </c>
      <c r="E103" s="18" t="s">
        <v>191</v>
      </c>
      <c r="F103" s="27" t="str">
        <f>MID(E103,1,20)</f>
        <v>FATA COSTRUZIONI SRL</v>
      </c>
      <c r="G103" s="21">
        <v>119267.62</v>
      </c>
    </row>
    <row r="104" spans="1:7" s="15" customFormat="1">
      <c r="A104" s="16" t="s">
        <v>179</v>
      </c>
      <c r="B104" s="9">
        <v>732</v>
      </c>
      <c r="C104" s="17" t="s">
        <v>190</v>
      </c>
      <c r="D104" s="9" t="s">
        <v>32</v>
      </c>
      <c r="E104" s="18" t="s">
        <v>6</v>
      </c>
      <c r="F104" s="27" t="s">
        <v>330</v>
      </c>
      <c r="G104" s="21">
        <v>26238.880000000001</v>
      </c>
    </row>
    <row r="105" spans="1:7" s="15" customFormat="1">
      <c r="A105" s="16" t="s">
        <v>192</v>
      </c>
      <c r="B105" s="9">
        <v>738</v>
      </c>
      <c r="C105" s="17" t="s">
        <v>193</v>
      </c>
      <c r="D105" s="9" t="s">
        <v>8</v>
      </c>
      <c r="E105" s="18" t="s">
        <v>194</v>
      </c>
      <c r="F105" s="27" t="str">
        <f>MID(E105,1,15)</f>
        <v>SCARAMUZZO CIRO</v>
      </c>
      <c r="G105" s="21">
        <v>27851.87</v>
      </c>
    </row>
    <row r="106" spans="1:7" s="15" customFormat="1">
      <c r="A106" s="16" t="s">
        <v>195</v>
      </c>
      <c r="B106" s="9">
        <v>739</v>
      </c>
      <c r="C106" s="17" t="s">
        <v>193</v>
      </c>
      <c r="D106" s="9" t="s">
        <v>8</v>
      </c>
      <c r="E106" s="18" t="s">
        <v>6</v>
      </c>
      <c r="F106" s="27" t="s">
        <v>330</v>
      </c>
      <c r="G106" s="21">
        <v>6127.41</v>
      </c>
    </row>
    <row r="107" spans="1:7" s="15" customFormat="1">
      <c r="A107" s="16" t="s">
        <v>192</v>
      </c>
      <c r="B107" s="9">
        <v>740</v>
      </c>
      <c r="C107" s="17" t="s">
        <v>196</v>
      </c>
      <c r="D107" s="9" t="s">
        <v>27</v>
      </c>
      <c r="E107" s="18" t="s">
        <v>197</v>
      </c>
      <c r="F107" s="27" t="str">
        <f>MID(E107,1,15)</f>
        <v>CONSORZIO ARTEK</v>
      </c>
      <c r="G107" s="21">
        <v>135021.92000000001</v>
      </c>
    </row>
    <row r="108" spans="1:7" s="15" customFormat="1">
      <c r="A108" s="16" t="s">
        <v>195</v>
      </c>
      <c r="B108" s="9">
        <v>741</v>
      </c>
      <c r="C108" s="17" t="s">
        <v>196</v>
      </c>
      <c r="D108" s="9" t="s">
        <v>27</v>
      </c>
      <c r="E108" s="18" t="s">
        <v>6</v>
      </c>
      <c r="F108" s="27" t="s">
        <v>330</v>
      </c>
      <c r="G108" s="21">
        <v>29704.82</v>
      </c>
    </row>
    <row r="109" spans="1:7" s="15" customFormat="1">
      <c r="A109" s="16" t="s">
        <v>192</v>
      </c>
      <c r="B109" s="9">
        <v>742</v>
      </c>
      <c r="C109" s="17" t="s">
        <v>198</v>
      </c>
      <c r="D109" s="9" t="s">
        <v>24</v>
      </c>
      <c r="E109" s="18" t="s">
        <v>199</v>
      </c>
      <c r="F109" s="27" t="str">
        <f>MID(E109,1,17)</f>
        <v>FRAGALE FRANCESCO</v>
      </c>
      <c r="G109" s="21">
        <v>5710.4</v>
      </c>
    </row>
    <row r="110" spans="1:7" s="15" customFormat="1">
      <c r="A110" s="16" t="s">
        <v>192</v>
      </c>
      <c r="B110" s="9">
        <v>743</v>
      </c>
      <c r="C110" s="17" t="s">
        <v>200</v>
      </c>
      <c r="D110" s="9" t="s">
        <v>24</v>
      </c>
      <c r="E110" s="18" t="s">
        <v>201</v>
      </c>
      <c r="F110" s="27" t="str">
        <f>MID(E110,1,11)</f>
        <v>ACRI RENATO</v>
      </c>
      <c r="G110" s="21">
        <v>5710.4</v>
      </c>
    </row>
    <row r="111" spans="1:7" s="15" customFormat="1">
      <c r="A111" s="16" t="s">
        <v>192</v>
      </c>
      <c r="B111" s="9">
        <v>744</v>
      </c>
      <c r="C111" s="17" t="s">
        <v>202</v>
      </c>
      <c r="D111" s="9" t="s">
        <v>24</v>
      </c>
      <c r="E111" s="18" t="s">
        <v>203</v>
      </c>
      <c r="F111" s="27" t="str">
        <f t="shared" si="1"/>
        <v>COLUCCI MATTEO</v>
      </c>
      <c r="G111" s="21">
        <v>1304.1300000000001</v>
      </c>
    </row>
    <row r="112" spans="1:7" s="15" customFormat="1">
      <c r="A112" s="16" t="s">
        <v>195</v>
      </c>
      <c r="B112" s="9">
        <v>745</v>
      </c>
      <c r="C112" s="17" t="s">
        <v>202</v>
      </c>
      <c r="D112" s="9" t="s">
        <v>24</v>
      </c>
      <c r="E112" s="18" t="s">
        <v>9</v>
      </c>
      <c r="F112" s="27" t="s">
        <v>330</v>
      </c>
      <c r="G112" s="21">
        <v>244.03</v>
      </c>
    </row>
    <row r="113" spans="1:7" s="15" customFormat="1">
      <c r="A113" s="16" t="s">
        <v>192</v>
      </c>
      <c r="B113" s="9">
        <v>746</v>
      </c>
      <c r="C113" s="17" t="s">
        <v>204</v>
      </c>
      <c r="D113" s="9" t="s">
        <v>10</v>
      </c>
      <c r="E113" s="18" t="s">
        <v>205</v>
      </c>
      <c r="F113" s="27" t="str">
        <f>MID(E113,1,13)</f>
        <v>VELTRI ARTURO</v>
      </c>
      <c r="G113" s="21">
        <v>8068.47</v>
      </c>
    </row>
    <row r="114" spans="1:7" s="15" customFormat="1">
      <c r="A114" s="16" t="s">
        <v>195</v>
      </c>
      <c r="B114" s="9">
        <v>747</v>
      </c>
      <c r="C114" s="17" t="s">
        <v>204</v>
      </c>
      <c r="D114" s="9" t="s">
        <v>10</v>
      </c>
      <c r="E114" s="18" t="s">
        <v>9</v>
      </c>
      <c r="F114" s="27" t="s">
        <v>330</v>
      </c>
      <c r="G114" s="21">
        <v>1509.82</v>
      </c>
    </row>
    <row r="115" spans="1:7" s="15" customFormat="1">
      <c r="A115" s="16" t="s">
        <v>192</v>
      </c>
      <c r="B115" s="9">
        <v>748</v>
      </c>
      <c r="C115" s="17" t="s">
        <v>206</v>
      </c>
      <c r="D115" s="9" t="s">
        <v>10</v>
      </c>
      <c r="E115" s="18" t="s">
        <v>207</v>
      </c>
      <c r="F115" s="27" t="str">
        <f t="shared" si="1"/>
        <v>MAGURNO DANILO</v>
      </c>
      <c r="G115" s="21">
        <v>1024.06</v>
      </c>
    </row>
    <row r="116" spans="1:7" s="15" customFormat="1">
      <c r="A116" s="16" t="s">
        <v>192</v>
      </c>
      <c r="B116" s="9">
        <v>749</v>
      </c>
      <c r="C116" s="17" t="s">
        <v>208</v>
      </c>
      <c r="D116" s="9" t="s">
        <v>10</v>
      </c>
      <c r="E116" s="18" t="s">
        <v>209</v>
      </c>
      <c r="F116" s="27" t="str">
        <f>MID(E116,1,11)</f>
        <v>TUCCI PAOLA</v>
      </c>
      <c r="G116" s="21">
        <v>3550.05</v>
      </c>
    </row>
    <row r="117" spans="1:7" s="15" customFormat="1">
      <c r="A117" s="16" t="s">
        <v>192</v>
      </c>
      <c r="B117" s="9">
        <v>750</v>
      </c>
      <c r="C117" s="17" t="s">
        <v>210</v>
      </c>
      <c r="D117" s="9" t="s">
        <v>10</v>
      </c>
      <c r="E117" s="18" t="s">
        <v>211</v>
      </c>
      <c r="F117" s="27" t="str">
        <f>MID(E117,1,11)</f>
        <v>RUSSO IVANO</v>
      </c>
      <c r="G117" s="21">
        <v>5107.71</v>
      </c>
    </row>
    <row r="118" spans="1:7" s="15" customFormat="1">
      <c r="A118" s="16" t="s">
        <v>195</v>
      </c>
      <c r="B118" s="9">
        <v>751</v>
      </c>
      <c r="C118" s="17" t="s">
        <v>210</v>
      </c>
      <c r="D118" s="9" t="s">
        <v>10</v>
      </c>
      <c r="E118" s="18" t="s">
        <v>9</v>
      </c>
      <c r="F118" s="27" t="s">
        <v>330</v>
      </c>
      <c r="G118" s="21">
        <v>955.78</v>
      </c>
    </row>
    <row r="119" spans="1:7" s="15" customFormat="1">
      <c r="A119" s="16" t="s">
        <v>192</v>
      </c>
      <c r="B119" s="9">
        <v>752</v>
      </c>
      <c r="C119" s="17" t="s">
        <v>212</v>
      </c>
      <c r="D119" s="9" t="s">
        <v>10</v>
      </c>
      <c r="E119" s="18" t="s">
        <v>213</v>
      </c>
      <c r="F119" s="27" t="str">
        <f>MID(E119,1,18)</f>
        <v>TARANTINO STEFANIA</v>
      </c>
      <c r="G119" s="21">
        <v>1194.52</v>
      </c>
    </row>
    <row r="120" spans="1:7" s="15" customFormat="1">
      <c r="A120" s="16" t="s">
        <v>192</v>
      </c>
      <c r="B120" s="9">
        <v>753</v>
      </c>
      <c r="C120" s="17" t="s">
        <v>214</v>
      </c>
      <c r="D120" s="9" t="s">
        <v>13</v>
      </c>
      <c r="E120" s="18" t="s">
        <v>215</v>
      </c>
      <c r="F120" s="27" t="str">
        <f>MID(E120,1,15)</f>
        <v>SISINNO MICHELE</v>
      </c>
      <c r="G120" s="21">
        <v>4196.88</v>
      </c>
    </row>
    <row r="121" spans="1:7" s="15" customFormat="1">
      <c r="A121" s="16" t="s">
        <v>192</v>
      </c>
      <c r="B121" s="9">
        <v>754</v>
      </c>
      <c r="C121" s="17" t="s">
        <v>216</v>
      </c>
      <c r="D121" s="9" t="s">
        <v>14</v>
      </c>
      <c r="E121" s="18" t="s">
        <v>217</v>
      </c>
      <c r="F121" s="27" t="str">
        <f>MID(E121,1,17)</f>
        <v>BARBIERE EMANUELE</v>
      </c>
      <c r="G121" s="21">
        <v>4160.78</v>
      </c>
    </row>
    <row r="122" spans="1:7" s="15" customFormat="1">
      <c r="A122" s="16" t="s">
        <v>192</v>
      </c>
      <c r="B122" s="9">
        <v>755</v>
      </c>
      <c r="C122" s="17" t="s">
        <v>218</v>
      </c>
      <c r="D122" s="9" t="s">
        <v>33</v>
      </c>
      <c r="E122" s="18" t="s">
        <v>219</v>
      </c>
      <c r="F122" s="27" t="str">
        <f>MID(E122,1,11)</f>
        <v>GEO.MAT SNC</v>
      </c>
      <c r="G122" s="21">
        <v>7164.93</v>
      </c>
    </row>
    <row r="123" spans="1:7" s="15" customFormat="1">
      <c r="A123" s="16" t="s">
        <v>192</v>
      </c>
      <c r="B123" s="9">
        <v>758</v>
      </c>
      <c r="C123" s="17" t="s">
        <v>220</v>
      </c>
      <c r="D123" s="9"/>
      <c r="E123" s="18" t="s">
        <v>221</v>
      </c>
      <c r="F123" s="27" t="str">
        <f>MID(E123,1,11)</f>
        <v>SOGESID SPA</v>
      </c>
      <c r="G123" s="21">
        <v>6045.06</v>
      </c>
    </row>
    <row r="124" spans="1:7" s="15" customFormat="1">
      <c r="A124" s="16" t="s">
        <v>192</v>
      </c>
      <c r="B124" s="9">
        <v>759</v>
      </c>
      <c r="C124" s="17" t="s">
        <v>222</v>
      </c>
      <c r="D124" s="9" t="s">
        <v>223</v>
      </c>
      <c r="E124" s="18" t="s">
        <v>224</v>
      </c>
      <c r="F124" s="27" t="str">
        <f t="shared" si="1"/>
        <v>C.I.G.I.T. SOC</v>
      </c>
      <c r="G124" s="21">
        <v>16194.62</v>
      </c>
    </row>
    <row r="125" spans="1:7" s="15" customFormat="1">
      <c r="A125" s="16" t="s">
        <v>195</v>
      </c>
      <c r="B125" s="9">
        <v>760</v>
      </c>
      <c r="C125" s="17" t="s">
        <v>222</v>
      </c>
      <c r="D125" s="9" t="s">
        <v>223</v>
      </c>
      <c r="E125" s="18" t="s">
        <v>6</v>
      </c>
      <c r="F125" s="27" t="s">
        <v>330</v>
      </c>
      <c r="G125" s="21">
        <v>3562.82</v>
      </c>
    </row>
    <row r="126" spans="1:7" s="15" customFormat="1" ht="24">
      <c r="A126" s="16" t="s">
        <v>192</v>
      </c>
      <c r="B126" s="9">
        <v>761</v>
      </c>
      <c r="C126" s="17" t="s">
        <v>225</v>
      </c>
      <c r="D126" s="9" t="s">
        <v>226</v>
      </c>
      <c r="E126" s="18" t="s">
        <v>227</v>
      </c>
      <c r="F126" s="27" t="str">
        <f>MID(E126,1,28)</f>
        <v>HYSOMAR SOCIETA  COOPERATIVA</v>
      </c>
      <c r="G126" s="21">
        <v>25563.53</v>
      </c>
    </row>
    <row r="127" spans="1:7" s="15" customFormat="1">
      <c r="A127" s="16" t="s">
        <v>195</v>
      </c>
      <c r="B127" s="9">
        <v>762</v>
      </c>
      <c r="C127" s="17" t="s">
        <v>225</v>
      </c>
      <c r="D127" s="9" t="s">
        <v>226</v>
      </c>
      <c r="E127" s="18" t="s">
        <v>6</v>
      </c>
      <c r="F127" s="27" t="s">
        <v>330</v>
      </c>
      <c r="G127" s="21">
        <v>5623.98</v>
      </c>
    </row>
    <row r="128" spans="1:7" s="15" customFormat="1">
      <c r="A128" s="16" t="s">
        <v>192</v>
      </c>
      <c r="B128" s="9">
        <v>763</v>
      </c>
      <c r="C128" s="17" t="s">
        <v>228</v>
      </c>
      <c r="D128" s="9" t="s">
        <v>226</v>
      </c>
      <c r="E128" s="18" t="s">
        <v>229</v>
      </c>
      <c r="F128" s="27" t="str">
        <f t="shared" si="1"/>
        <v>PALUMMO DAVIDE</v>
      </c>
      <c r="G128" s="21">
        <v>1282.1199999999999</v>
      </c>
    </row>
    <row r="129" spans="1:7" s="15" customFormat="1">
      <c r="A129" s="16" t="s">
        <v>195</v>
      </c>
      <c r="B129" s="9">
        <v>764</v>
      </c>
      <c r="C129" s="17" t="s">
        <v>218</v>
      </c>
      <c r="D129" s="9" t="s">
        <v>33</v>
      </c>
      <c r="E129" s="18" t="s">
        <v>6</v>
      </c>
      <c r="F129" s="27" t="s">
        <v>330</v>
      </c>
      <c r="G129" s="21">
        <v>1576.28</v>
      </c>
    </row>
    <row r="130" spans="1:7" s="15" customFormat="1">
      <c r="A130" s="16" t="s">
        <v>230</v>
      </c>
      <c r="B130" s="9">
        <v>765</v>
      </c>
      <c r="C130" s="17" t="s">
        <v>231</v>
      </c>
      <c r="D130" s="9" t="s">
        <v>232</v>
      </c>
      <c r="E130" s="18" t="s">
        <v>233</v>
      </c>
      <c r="F130" s="27" t="str">
        <f>MID(E130,1,16)</f>
        <v>REGIONE CALABRIA</v>
      </c>
      <c r="G130" s="21">
        <v>1216.1600000000001</v>
      </c>
    </row>
    <row r="131" spans="1:7" s="15" customFormat="1">
      <c r="A131" s="16" t="s">
        <v>230</v>
      </c>
      <c r="B131" s="9">
        <v>766</v>
      </c>
      <c r="C131" s="17" t="s">
        <v>234</v>
      </c>
      <c r="D131" s="9" t="s">
        <v>37</v>
      </c>
      <c r="E131" s="18" t="s">
        <v>235</v>
      </c>
      <c r="F131" s="27" t="str">
        <f>MID(E131,1,15)</f>
        <v>CUFARI GIUSEPPE</v>
      </c>
      <c r="G131" s="21">
        <v>4680.03</v>
      </c>
    </row>
    <row r="132" spans="1:7" s="15" customFormat="1">
      <c r="A132" s="16" t="s">
        <v>230</v>
      </c>
      <c r="B132" s="9">
        <v>767</v>
      </c>
      <c r="C132" s="17" t="s">
        <v>236</v>
      </c>
      <c r="D132" s="9" t="s">
        <v>34</v>
      </c>
      <c r="E132" s="18" t="s">
        <v>237</v>
      </c>
      <c r="F132" s="27" t="str">
        <f>MID(E132,1,16)</f>
        <v>STC MANAGING SRL</v>
      </c>
      <c r="G132" s="21">
        <v>516</v>
      </c>
    </row>
    <row r="133" spans="1:7" s="15" customFormat="1">
      <c r="A133" s="16" t="s">
        <v>238</v>
      </c>
      <c r="B133" s="9">
        <v>768</v>
      </c>
      <c r="C133" s="17" t="s">
        <v>236</v>
      </c>
      <c r="D133" s="9" t="s">
        <v>34</v>
      </c>
      <c r="E133" s="18" t="s">
        <v>6</v>
      </c>
      <c r="F133" s="27" t="s">
        <v>330</v>
      </c>
      <c r="G133" s="21">
        <v>110</v>
      </c>
    </row>
    <row r="134" spans="1:7" s="15" customFormat="1">
      <c r="A134" s="16" t="s">
        <v>230</v>
      </c>
      <c r="B134" s="9">
        <v>769</v>
      </c>
      <c r="C134" s="17" t="s">
        <v>239</v>
      </c>
      <c r="D134" s="9"/>
      <c r="E134" s="18" t="s">
        <v>240</v>
      </c>
      <c r="F134" s="27" t="str">
        <f>MID(E134,1,30)</f>
        <v>INTEL MEDIA PUBBLICITA  S.R.L.</v>
      </c>
      <c r="G134" s="21">
        <v>396</v>
      </c>
    </row>
    <row r="135" spans="1:7" s="15" customFormat="1">
      <c r="A135" s="16" t="s">
        <v>238</v>
      </c>
      <c r="B135" s="9">
        <v>770</v>
      </c>
      <c r="C135" s="17" t="s">
        <v>239</v>
      </c>
      <c r="D135" s="9" t="s">
        <v>34</v>
      </c>
      <c r="E135" s="18" t="s">
        <v>6</v>
      </c>
      <c r="F135" s="27" t="s">
        <v>330</v>
      </c>
      <c r="G135" s="21">
        <v>83.6</v>
      </c>
    </row>
    <row r="136" spans="1:7" s="15" customFormat="1">
      <c r="A136" s="16" t="s">
        <v>230</v>
      </c>
      <c r="B136" s="9">
        <v>771</v>
      </c>
      <c r="C136" s="17" t="s">
        <v>241</v>
      </c>
      <c r="D136" s="9" t="s">
        <v>34</v>
      </c>
      <c r="E136" s="18" t="s">
        <v>242</v>
      </c>
      <c r="F136" s="27" t="str">
        <f>MID(E136,1,23)</f>
        <v>ATENA COMMUNICATION SRL</v>
      </c>
      <c r="G136" s="21">
        <v>642.14</v>
      </c>
    </row>
    <row r="137" spans="1:7" s="15" customFormat="1">
      <c r="A137" s="16" t="s">
        <v>238</v>
      </c>
      <c r="B137" s="9">
        <v>772</v>
      </c>
      <c r="C137" s="17" t="s">
        <v>241</v>
      </c>
      <c r="D137" s="9" t="s">
        <v>34</v>
      </c>
      <c r="E137" s="18" t="s">
        <v>6</v>
      </c>
      <c r="F137" s="27" t="s">
        <v>330</v>
      </c>
      <c r="G137" s="21">
        <v>137.75</v>
      </c>
    </row>
    <row r="138" spans="1:7" s="15" customFormat="1" ht="24">
      <c r="A138" s="16" t="s">
        <v>230</v>
      </c>
      <c r="B138" s="9">
        <v>773</v>
      </c>
      <c r="C138" s="17" t="s">
        <v>243</v>
      </c>
      <c r="D138" s="9" t="s">
        <v>13</v>
      </c>
      <c r="E138" s="18" t="s">
        <v>244</v>
      </c>
      <c r="F138" s="27" t="str">
        <f t="shared" ref="F138:F141" si="2">MID(E138,1,30)</f>
        <v>FERROVIE DELLA CALABRIA S.R.L.</v>
      </c>
      <c r="G138" s="21">
        <v>7101.12</v>
      </c>
    </row>
    <row r="139" spans="1:7" s="15" customFormat="1" ht="24">
      <c r="A139" s="16" t="s">
        <v>230</v>
      </c>
      <c r="B139" s="9">
        <v>774</v>
      </c>
      <c r="C139" s="17" t="s">
        <v>245</v>
      </c>
      <c r="D139" s="9" t="s">
        <v>13</v>
      </c>
      <c r="E139" s="18" t="s">
        <v>246</v>
      </c>
      <c r="F139" s="27" t="str">
        <f t="shared" si="2"/>
        <v>FERROVIE DELLA CALABRIA S.R.L.</v>
      </c>
      <c r="G139" s="21">
        <v>1183.52</v>
      </c>
    </row>
    <row r="140" spans="1:7" s="15" customFormat="1" ht="24">
      <c r="A140" s="16" t="s">
        <v>230</v>
      </c>
      <c r="B140" s="9">
        <v>775</v>
      </c>
      <c r="C140" s="17" t="s">
        <v>247</v>
      </c>
      <c r="D140" s="9" t="s">
        <v>14</v>
      </c>
      <c r="E140" s="18" t="s">
        <v>248</v>
      </c>
      <c r="F140" s="27" t="str">
        <f t="shared" si="2"/>
        <v>FERROVIE DELLA CALABRIA S.R.L.</v>
      </c>
      <c r="G140" s="21">
        <v>7152.5</v>
      </c>
    </row>
    <row r="141" spans="1:7" s="15" customFormat="1" ht="24">
      <c r="A141" s="16" t="s">
        <v>230</v>
      </c>
      <c r="B141" s="9">
        <v>776</v>
      </c>
      <c r="C141" s="17" t="s">
        <v>249</v>
      </c>
      <c r="D141" s="9" t="s">
        <v>14</v>
      </c>
      <c r="E141" s="18" t="s">
        <v>250</v>
      </c>
      <c r="F141" s="27" t="str">
        <f t="shared" si="2"/>
        <v>FERROVIE DELLA CALABRIA S.R.L.</v>
      </c>
      <c r="G141" s="21">
        <v>1192.08</v>
      </c>
    </row>
    <row r="142" spans="1:7" s="15" customFormat="1" ht="24">
      <c r="A142" s="16" t="s">
        <v>230</v>
      </c>
      <c r="B142" s="9">
        <v>777</v>
      </c>
      <c r="C142" s="17" t="s">
        <v>251</v>
      </c>
      <c r="D142" s="9" t="s">
        <v>7</v>
      </c>
      <c r="E142" s="18" t="s">
        <v>252</v>
      </c>
      <c r="F142" s="27" t="str">
        <f>MID(E142,1,29)</f>
        <v>CEC-CONSORZIO STABILE EUROPEO</v>
      </c>
      <c r="G142" s="21">
        <v>274624.36</v>
      </c>
    </row>
    <row r="143" spans="1:7" s="15" customFormat="1">
      <c r="A143" s="16" t="s">
        <v>238</v>
      </c>
      <c r="B143" s="9">
        <v>778</v>
      </c>
      <c r="C143" s="17" t="s">
        <v>251</v>
      </c>
      <c r="D143" s="9" t="s">
        <v>7</v>
      </c>
      <c r="E143" s="18" t="s">
        <v>6</v>
      </c>
      <c r="F143" s="27" t="s">
        <v>330</v>
      </c>
      <c r="G143" s="21">
        <v>60417.36</v>
      </c>
    </row>
    <row r="144" spans="1:7" s="15" customFormat="1" ht="24">
      <c r="A144" s="16" t="s">
        <v>230</v>
      </c>
      <c r="B144" s="9">
        <v>779</v>
      </c>
      <c r="C144" s="17" t="s">
        <v>253</v>
      </c>
      <c r="D144" s="9" t="s">
        <v>7</v>
      </c>
      <c r="E144" s="18" t="s">
        <v>254</v>
      </c>
      <c r="F144" s="27" t="str">
        <f>MID(E144,1,29)</f>
        <v>CEC-CONSORZIO STABILE EUROPEO</v>
      </c>
      <c r="G144" s="21">
        <v>470039.69</v>
      </c>
    </row>
    <row r="145" spans="1:7" s="15" customFormat="1">
      <c r="A145" s="16" t="s">
        <v>238</v>
      </c>
      <c r="B145" s="9">
        <v>780</v>
      </c>
      <c r="C145" s="17" t="s">
        <v>253</v>
      </c>
      <c r="D145" s="9" t="s">
        <v>7</v>
      </c>
      <c r="E145" s="18" t="s">
        <v>6</v>
      </c>
      <c r="F145" s="27" t="s">
        <v>330</v>
      </c>
      <c r="G145" s="21">
        <v>103408.73</v>
      </c>
    </row>
    <row r="146" spans="1:7" s="15" customFormat="1">
      <c r="A146" s="16" t="s">
        <v>230</v>
      </c>
      <c r="B146" s="9">
        <v>781</v>
      </c>
      <c r="C146" s="17" t="s">
        <v>255</v>
      </c>
      <c r="D146" s="9" t="s">
        <v>23</v>
      </c>
      <c r="E146" s="18" t="s">
        <v>256</v>
      </c>
      <c r="F146" s="27" t="str">
        <f t="shared" ref="F146" si="3">MID(E146,1,14)</f>
        <v>RUSSO RAFFAELE</v>
      </c>
      <c r="G146" s="21">
        <v>2239.2399999999998</v>
      </c>
    </row>
    <row r="147" spans="1:7" s="15" customFormat="1">
      <c r="A147" s="16" t="s">
        <v>257</v>
      </c>
      <c r="B147" s="9">
        <v>782</v>
      </c>
      <c r="C147" s="17" t="s">
        <v>258</v>
      </c>
      <c r="D147" s="9" t="s">
        <v>26</v>
      </c>
      <c r="E147" s="18" t="s">
        <v>259</v>
      </c>
      <c r="F147" s="27" t="str">
        <f>MID(E147,1,18)</f>
        <v xml:space="preserve">MIRABELLI MARIANO </v>
      </c>
      <c r="G147" s="21">
        <v>180963.12</v>
      </c>
    </row>
    <row r="148" spans="1:7" s="15" customFormat="1">
      <c r="A148" s="16" t="s">
        <v>260</v>
      </c>
      <c r="B148" s="9">
        <v>783</v>
      </c>
      <c r="C148" s="17" t="s">
        <v>258</v>
      </c>
      <c r="D148" s="9" t="s">
        <v>26</v>
      </c>
      <c r="E148" s="18" t="s">
        <v>6</v>
      </c>
      <c r="F148" s="27" t="s">
        <v>330</v>
      </c>
      <c r="G148" s="21">
        <v>39811.89</v>
      </c>
    </row>
    <row r="149" spans="1:7" s="15" customFormat="1">
      <c r="A149" s="16" t="s">
        <v>257</v>
      </c>
      <c r="B149" s="9">
        <v>784</v>
      </c>
      <c r="C149" s="17" t="s">
        <v>261</v>
      </c>
      <c r="D149" s="9" t="s">
        <v>26</v>
      </c>
      <c r="E149" s="18" t="s">
        <v>262</v>
      </c>
      <c r="F149" s="27" t="str">
        <f>MID(E149,1,15)</f>
        <v>ALAGIA DOMENICO</v>
      </c>
      <c r="G149" s="21">
        <v>5844.68</v>
      </c>
    </row>
    <row r="150" spans="1:7" s="15" customFormat="1">
      <c r="A150" s="16" t="s">
        <v>257</v>
      </c>
      <c r="B150" s="9">
        <v>785</v>
      </c>
      <c r="C150" s="17" t="s">
        <v>263</v>
      </c>
      <c r="D150" s="9" t="s">
        <v>26</v>
      </c>
      <c r="E150" s="18" t="s">
        <v>264</v>
      </c>
      <c r="F150" s="27" t="str">
        <f>MID(E150,1,15)</f>
        <v>PERRI FRANCESCO</v>
      </c>
      <c r="G150" s="21">
        <v>5687.19</v>
      </c>
    </row>
    <row r="151" spans="1:7" s="15" customFormat="1">
      <c r="A151" s="16" t="s">
        <v>257</v>
      </c>
      <c r="B151" s="9">
        <v>786</v>
      </c>
      <c r="C151" s="17" t="s">
        <v>265</v>
      </c>
      <c r="D151" s="9" t="s">
        <v>266</v>
      </c>
      <c r="E151" s="18" t="s">
        <v>267</v>
      </c>
      <c r="F151" s="27" t="str">
        <f>MID(E151,1,19)</f>
        <v>ESSE INGEGNERIA SRL</v>
      </c>
      <c r="G151" s="21">
        <v>19275.54</v>
      </c>
    </row>
    <row r="152" spans="1:7" s="15" customFormat="1">
      <c r="A152" s="16" t="s">
        <v>260</v>
      </c>
      <c r="B152" s="9">
        <v>787</v>
      </c>
      <c r="C152" s="17" t="s">
        <v>265</v>
      </c>
      <c r="D152" s="9" t="s">
        <v>266</v>
      </c>
      <c r="E152" s="18" t="s">
        <v>6</v>
      </c>
      <c r="F152" s="27" t="s">
        <v>330</v>
      </c>
      <c r="G152" s="21">
        <v>4240.62</v>
      </c>
    </row>
    <row r="153" spans="1:7" s="15" customFormat="1">
      <c r="A153" s="16" t="s">
        <v>257</v>
      </c>
      <c r="B153" s="9">
        <v>788</v>
      </c>
      <c r="C153" s="17" t="s">
        <v>268</v>
      </c>
      <c r="D153" s="9" t="s">
        <v>266</v>
      </c>
      <c r="E153" s="18" t="s">
        <v>269</v>
      </c>
      <c r="F153" s="27" t="str">
        <f>MID(E153,1,9)</f>
        <v>HYPRO SRL</v>
      </c>
      <c r="G153" s="21">
        <v>13364.37</v>
      </c>
    </row>
    <row r="154" spans="1:7" s="15" customFormat="1">
      <c r="A154" s="16" t="s">
        <v>260</v>
      </c>
      <c r="B154" s="9">
        <v>789</v>
      </c>
      <c r="C154" s="17" t="s">
        <v>268</v>
      </c>
      <c r="D154" s="9" t="s">
        <v>266</v>
      </c>
      <c r="E154" s="18" t="s">
        <v>6</v>
      </c>
      <c r="F154" s="27" t="s">
        <v>330</v>
      </c>
      <c r="G154" s="21">
        <v>2940.16</v>
      </c>
    </row>
    <row r="155" spans="1:7" s="15" customFormat="1">
      <c r="A155" s="16" t="s">
        <v>257</v>
      </c>
      <c r="B155" s="9">
        <v>790</v>
      </c>
      <c r="C155" s="17" t="s">
        <v>270</v>
      </c>
      <c r="D155" s="9" t="s">
        <v>15</v>
      </c>
      <c r="E155" s="18" t="s">
        <v>271</v>
      </c>
      <c r="F155" s="27" t="str">
        <f>MID(E155,1,15)</f>
        <v>FZ CALCESTRUZZI</v>
      </c>
      <c r="G155" s="21">
        <v>305310.46000000002</v>
      </c>
    </row>
    <row r="156" spans="1:7" s="15" customFormat="1">
      <c r="A156" s="16" t="s">
        <v>260</v>
      </c>
      <c r="B156" s="9">
        <v>791</v>
      </c>
      <c r="C156" s="17" t="s">
        <v>270</v>
      </c>
      <c r="D156" s="9" t="s">
        <v>15</v>
      </c>
      <c r="E156" s="18" t="s">
        <v>6</v>
      </c>
      <c r="F156" s="27" t="s">
        <v>330</v>
      </c>
      <c r="G156" s="21">
        <v>67168.3</v>
      </c>
    </row>
    <row r="157" spans="1:7" s="15" customFormat="1">
      <c r="A157" s="16" t="s">
        <v>257</v>
      </c>
      <c r="B157" s="9">
        <v>794</v>
      </c>
      <c r="C157" s="17" t="s">
        <v>272</v>
      </c>
      <c r="D157" s="9" t="s">
        <v>18</v>
      </c>
      <c r="E157" s="18" t="s">
        <v>273</v>
      </c>
      <c r="F157" s="27" t="str">
        <f>MID(E157,1,9)</f>
        <v>HYPRO SRL</v>
      </c>
      <c r="G157" s="21">
        <v>18475.09</v>
      </c>
    </row>
    <row r="158" spans="1:7" s="15" customFormat="1">
      <c r="A158" s="16" t="s">
        <v>260</v>
      </c>
      <c r="B158" s="9">
        <v>795</v>
      </c>
      <c r="C158" s="17" t="s">
        <v>272</v>
      </c>
      <c r="D158" s="9" t="s">
        <v>18</v>
      </c>
      <c r="E158" s="18" t="s">
        <v>6</v>
      </c>
      <c r="F158" s="27" t="s">
        <v>330</v>
      </c>
      <c r="G158" s="21">
        <v>4064.52</v>
      </c>
    </row>
    <row r="159" spans="1:7" s="15" customFormat="1">
      <c r="A159" s="16" t="s">
        <v>257</v>
      </c>
      <c r="B159" s="9">
        <v>796</v>
      </c>
      <c r="C159" s="17" t="s">
        <v>274</v>
      </c>
      <c r="D159" s="9" t="s">
        <v>18</v>
      </c>
      <c r="E159" s="18" t="s">
        <v>275</v>
      </c>
      <c r="F159" s="27" t="str">
        <f>MID(E159,1,15)</f>
        <v>RAVENDA LORENZO</v>
      </c>
      <c r="G159" s="21">
        <v>6582.05</v>
      </c>
    </row>
    <row r="160" spans="1:7" s="15" customFormat="1">
      <c r="A160" s="16" t="s">
        <v>260</v>
      </c>
      <c r="B160" s="9">
        <v>797</v>
      </c>
      <c r="C160" s="17" t="s">
        <v>274</v>
      </c>
      <c r="D160" s="9" t="s">
        <v>18</v>
      </c>
      <c r="E160" s="18" t="s">
        <v>9</v>
      </c>
      <c r="F160" s="27" t="s">
        <v>330</v>
      </c>
      <c r="G160" s="21">
        <v>1231.67</v>
      </c>
    </row>
    <row r="161" spans="1:7" s="15" customFormat="1">
      <c r="A161" s="16" t="s">
        <v>257</v>
      </c>
      <c r="B161" s="9">
        <v>798</v>
      </c>
      <c r="C161" s="17" t="s">
        <v>276</v>
      </c>
      <c r="D161" s="9" t="s">
        <v>18</v>
      </c>
      <c r="E161" s="18" t="s">
        <v>277</v>
      </c>
      <c r="F161" s="27" t="str">
        <f>MID(E161,1,20)</f>
        <v>PRINCIPATO GIANCARLO</v>
      </c>
      <c r="G161" s="21">
        <v>6582.05</v>
      </c>
    </row>
    <row r="162" spans="1:7" s="15" customFormat="1">
      <c r="A162" s="16" t="s">
        <v>260</v>
      </c>
      <c r="B162" s="9">
        <v>799</v>
      </c>
      <c r="C162" s="17" t="s">
        <v>276</v>
      </c>
      <c r="D162" s="9" t="s">
        <v>18</v>
      </c>
      <c r="E162" s="18" t="s">
        <v>9</v>
      </c>
      <c r="F162" s="27" t="s">
        <v>330</v>
      </c>
      <c r="G162" s="21">
        <v>1231.67</v>
      </c>
    </row>
    <row r="163" spans="1:7" s="15" customFormat="1">
      <c r="A163" s="16" t="s">
        <v>260</v>
      </c>
      <c r="B163" s="9">
        <v>800</v>
      </c>
      <c r="C163" s="17" t="s">
        <v>261</v>
      </c>
      <c r="D163" s="9" t="s">
        <v>26</v>
      </c>
      <c r="E163" s="18" t="s">
        <v>9</v>
      </c>
      <c r="F163" s="27" t="s">
        <v>330</v>
      </c>
      <c r="G163" s="21">
        <v>1093.69</v>
      </c>
    </row>
    <row r="164" spans="1:7" s="15" customFormat="1">
      <c r="A164" s="16" t="s">
        <v>257</v>
      </c>
      <c r="B164" s="9">
        <v>801</v>
      </c>
      <c r="C164" s="17" t="s">
        <v>278</v>
      </c>
      <c r="D164" s="9" t="s">
        <v>16</v>
      </c>
      <c r="E164" s="18" t="s">
        <v>279</v>
      </c>
      <c r="F164" s="27" t="str">
        <f>MID(E164,1,20)</f>
        <v>ROGU COSTRUZIONI SRL</v>
      </c>
      <c r="G164" s="21">
        <v>6056.13</v>
      </c>
    </row>
    <row r="165" spans="1:7" s="15" customFormat="1">
      <c r="A165" s="16" t="s">
        <v>257</v>
      </c>
      <c r="B165" s="9">
        <v>801</v>
      </c>
      <c r="C165" s="17" t="s">
        <v>278</v>
      </c>
      <c r="D165" s="9" t="s">
        <v>16</v>
      </c>
      <c r="E165" s="18" t="s">
        <v>279</v>
      </c>
      <c r="F165" s="27" t="str">
        <f>MID(E165,1,20)</f>
        <v>ROGU COSTRUZIONI SRL</v>
      </c>
      <c r="G165" s="21">
        <v>2459</v>
      </c>
    </row>
    <row r="166" spans="1:7" s="15" customFormat="1">
      <c r="A166" s="16" t="s">
        <v>260</v>
      </c>
      <c r="B166" s="9">
        <v>802</v>
      </c>
      <c r="C166" s="17" t="s">
        <v>278</v>
      </c>
      <c r="D166" s="9" t="s">
        <v>16</v>
      </c>
      <c r="E166" s="18" t="s">
        <v>6</v>
      </c>
      <c r="F166" s="27" t="s">
        <v>330</v>
      </c>
      <c r="G166" s="21">
        <v>1873.33</v>
      </c>
    </row>
    <row r="167" spans="1:7" s="15" customFormat="1">
      <c r="A167" s="16" t="s">
        <v>257</v>
      </c>
      <c r="B167" s="9">
        <v>803</v>
      </c>
      <c r="C167" s="17" t="s">
        <v>280</v>
      </c>
      <c r="D167" s="9" t="s">
        <v>16</v>
      </c>
      <c r="E167" s="18" t="s">
        <v>281</v>
      </c>
      <c r="F167" s="27" t="str">
        <f>MID(E167,1,20)</f>
        <v>ROGU COSTRUZIONI SRL</v>
      </c>
      <c r="G167" s="21">
        <v>7289.4</v>
      </c>
    </row>
    <row r="168" spans="1:7" s="15" customFormat="1">
      <c r="A168" s="16" t="s">
        <v>260</v>
      </c>
      <c r="B168" s="9">
        <v>804</v>
      </c>
      <c r="C168" s="17" t="s">
        <v>280</v>
      </c>
      <c r="D168" s="9" t="s">
        <v>16</v>
      </c>
      <c r="E168" s="18" t="s">
        <v>6</v>
      </c>
      <c r="F168" s="27" t="s">
        <v>330</v>
      </c>
      <c r="G168" s="21">
        <v>1603.67</v>
      </c>
    </row>
    <row r="169" spans="1:7" s="15" customFormat="1">
      <c r="A169" s="16" t="s">
        <v>257</v>
      </c>
      <c r="B169" s="9">
        <v>805</v>
      </c>
      <c r="C169" s="17" t="s">
        <v>282</v>
      </c>
      <c r="D169" s="9" t="s">
        <v>16</v>
      </c>
      <c r="E169" s="18" t="s">
        <v>283</v>
      </c>
      <c r="F169" s="27" t="str">
        <f>MID(E169,1,15)</f>
        <v>VITELLI GIUSEPP</v>
      </c>
      <c r="G169" s="21">
        <v>319.89999999999998</v>
      </c>
    </row>
    <row r="170" spans="1:7" s="15" customFormat="1">
      <c r="A170" s="16" t="s">
        <v>260</v>
      </c>
      <c r="B170" s="9">
        <v>806</v>
      </c>
      <c r="C170" s="17" t="s">
        <v>282</v>
      </c>
      <c r="D170" s="9" t="s">
        <v>16</v>
      </c>
      <c r="E170" s="18" t="s">
        <v>9</v>
      </c>
      <c r="F170" s="27" t="s">
        <v>330</v>
      </c>
      <c r="G170" s="21">
        <v>59.86</v>
      </c>
    </row>
    <row r="171" spans="1:7" s="15" customFormat="1">
      <c r="A171" s="16" t="s">
        <v>257</v>
      </c>
      <c r="B171" s="9">
        <v>807</v>
      </c>
      <c r="C171" s="17" t="s">
        <v>284</v>
      </c>
      <c r="D171" s="9" t="s">
        <v>16</v>
      </c>
      <c r="E171" s="18" t="s">
        <v>285</v>
      </c>
      <c r="F171" s="27" t="str">
        <f>MID(E171,1,15)</f>
        <v>TALARICO SILVIA</v>
      </c>
      <c r="G171" s="21">
        <v>311.27999999999997</v>
      </c>
    </row>
    <row r="172" spans="1:7" s="15" customFormat="1">
      <c r="A172" s="16" t="s">
        <v>257</v>
      </c>
      <c r="B172" s="9">
        <v>808</v>
      </c>
      <c r="C172" s="17" t="s">
        <v>286</v>
      </c>
      <c r="D172" s="9" t="s">
        <v>16</v>
      </c>
      <c r="E172" s="18" t="s">
        <v>287</v>
      </c>
      <c r="F172" s="27" t="str">
        <f>MID(E172,1,15)</f>
        <v>DURZO FRANCESCO</v>
      </c>
      <c r="G172" s="21">
        <v>319.89999999999998</v>
      </c>
    </row>
    <row r="173" spans="1:7" s="15" customFormat="1">
      <c r="A173" s="16" t="s">
        <v>260</v>
      </c>
      <c r="B173" s="9">
        <v>809</v>
      </c>
      <c r="C173" s="17" t="s">
        <v>286</v>
      </c>
      <c r="D173" s="9" t="s">
        <v>16</v>
      </c>
      <c r="E173" s="18" t="s">
        <v>9</v>
      </c>
      <c r="F173" s="27" t="s">
        <v>330</v>
      </c>
      <c r="G173" s="21">
        <v>59.86</v>
      </c>
    </row>
    <row r="174" spans="1:7" s="15" customFormat="1">
      <c r="A174" s="16" t="s">
        <v>257</v>
      </c>
      <c r="B174" s="9">
        <v>810</v>
      </c>
      <c r="C174" s="17" t="s">
        <v>288</v>
      </c>
      <c r="D174" s="9" t="s">
        <v>16</v>
      </c>
      <c r="E174" s="18" t="s">
        <v>289</v>
      </c>
      <c r="F174" s="27" t="str">
        <f>MID(E174,1,17)</f>
        <v>PICCOLI ANTONELLA</v>
      </c>
      <c r="G174" s="21">
        <v>160.94</v>
      </c>
    </row>
    <row r="175" spans="1:7" s="15" customFormat="1">
      <c r="A175" s="16" t="s">
        <v>260</v>
      </c>
      <c r="B175" s="9">
        <v>811</v>
      </c>
      <c r="C175" s="17" t="s">
        <v>290</v>
      </c>
      <c r="D175" s="9" t="s">
        <v>16</v>
      </c>
      <c r="E175" s="18" t="s">
        <v>291</v>
      </c>
      <c r="F175" s="27" t="s">
        <v>330</v>
      </c>
      <c r="G175" s="21">
        <v>1353.5</v>
      </c>
    </row>
    <row r="176" spans="1:7" s="15" customFormat="1">
      <c r="A176" s="16" t="s">
        <v>257</v>
      </c>
      <c r="B176" s="9">
        <v>812</v>
      </c>
      <c r="C176" s="17" t="s">
        <v>292</v>
      </c>
      <c r="D176" s="9" t="s">
        <v>92</v>
      </c>
      <c r="E176" s="18" t="s">
        <v>293</v>
      </c>
      <c r="F176" s="27" t="str">
        <f>MID(E176,1,11)</f>
        <v>IDROGEO SRL</v>
      </c>
      <c r="G176" s="21">
        <v>279852.90000000002</v>
      </c>
    </row>
    <row r="177" spans="1:7" s="15" customFormat="1">
      <c r="A177" s="16" t="s">
        <v>260</v>
      </c>
      <c r="B177" s="9">
        <v>813</v>
      </c>
      <c r="C177" s="17" t="s">
        <v>292</v>
      </c>
      <c r="D177" s="9" t="s">
        <v>92</v>
      </c>
      <c r="E177" s="18" t="s">
        <v>6</v>
      </c>
      <c r="F177" s="27" t="s">
        <v>330</v>
      </c>
      <c r="G177" s="21">
        <v>61567.64</v>
      </c>
    </row>
    <row r="178" spans="1:7" s="15" customFormat="1">
      <c r="A178" s="16" t="s">
        <v>294</v>
      </c>
      <c r="B178" s="9">
        <v>814</v>
      </c>
      <c r="C178" s="17" t="s">
        <v>295</v>
      </c>
      <c r="D178" s="9" t="s">
        <v>32</v>
      </c>
      <c r="E178" s="18" t="s">
        <v>296</v>
      </c>
      <c r="F178" s="27" t="str">
        <f>MID(E178,1,24)</f>
        <v>FALVO COSTRUZIONI S.R.L.</v>
      </c>
      <c r="G178" s="21">
        <v>52786.07</v>
      </c>
    </row>
    <row r="179" spans="1:7" s="15" customFormat="1">
      <c r="A179" s="16" t="s">
        <v>257</v>
      </c>
      <c r="B179" s="9">
        <v>815</v>
      </c>
      <c r="C179" s="17" t="s">
        <v>295</v>
      </c>
      <c r="D179" s="9" t="s">
        <v>32</v>
      </c>
      <c r="E179" s="18" t="s">
        <v>6</v>
      </c>
      <c r="F179" s="27" t="s">
        <v>330</v>
      </c>
      <c r="G179" s="21">
        <v>11612.94</v>
      </c>
    </row>
    <row r="180" spans="1:7" s="15" customFormat="1">
      <c r="A180" s="16" t="s">
        <v>294</v>
      </c>
      <c r="B180" s="9">
        <v>816</v>
      </c>
      <c r="C180" s="17" t="s">
        <v>297</v>
      </c>
      <c r="D180" s="9" t="s">
        <v>32</v>
      </c>
      <c r="E180" s="18" t="s">
        <v>298</v>
      </c>
      <c r="F180" s="27" t="str">
        <f>MID(E180,1,20)</f>
        <v>FATA COSTRUZIONI SRL</v>
      </c>
      <c r="G180" s="21">
        <v>50716.03</v>
      </c>
    </row>
    <row r="181" spans="1:7" s="15" customFormat="1">
      <c r="A181" s="16" t="s">
        <v>257</v>
      </c>
      <c r="B181" s="9">
        <v>817</v>
      </c>
      <c r="C181" s="17" t="s">
        <v>297</v>
      </c>
      <c r="D181" s="9" t="s">
        <v>32</v>
      </c>
      <c r="E181" s="18" t="s">
        <v>6</v>
      </c>
      <c r="F181" s="27" t="s">
        <v>330</v>
      </c>
      <c r="G181" s="21">
        <v>11157.53</v>
      </c>
    </row>
    <row r="182" spans="1:7" s="15" customFormat="1">
      <c r="A182" s="16" t="s">
        <v>294</v>
      </c>
      <c r="B182" s="9">
        <v>818</v>
      </c>
      <c r="C182" s="17" t="s">
        <v>299</v>
      </c>
      <c r="D182" s="9" t="s">
        <v>300</v>
      </c>
      <c r="E182" s="18" t="s">
        <v>301</v>
      </c>
      <c r="F182" s="27" t="str">
        <f>MID(E182,1,15)</f>
        <v>VITARO GIANLUCA</v>
      </c>
      <c r="G182" s="21">
        <v>1271.1199999999999</v>
      </c>
    </row>
    <row r="183" spans="1:7" s="15" customFormat="1">
      <c r="A183" s="16" t="s">
        <v>257</v>
      </c>
      <c r="B183" s="9">
        <v>819</v>
      </c>
      <c r="C183" s="17" t="s">
        <v>299</v>
      </c>
      <c r="D183" s="9" t="s">
        <v>300</v>
      </c>
      <c r="E183" s="18" t="s">
        <v>9</v>
      </c>
      <c r="F183" s="27" t="s">
        <v>330</v>
      </c>
      <c r="G183" s="21">
        <v>302.64999999999998</v>
      </c>
    </row>
    <row r="184" spans="1:7" s="15" customFormat="1">
      <c r="A184" s="16" t="s">
        <v>257</v>
      </c>
      <c r="B184" s="9">
        <v>820</v>
      </c>
      <c r="C184" s="17" t="s">
        <v>302</v>
      </c>
      <c r="D184" s="9" t="s">
        <v>300</v>
      </c>
      <c r="E184" s="18" t="s">
        <v>6</v>
      </c>
      <c r="F184" s="27" t="s">
        <v>330</v>
      </c>
      <c r="G184" s="21">
        <v>346.23</v>
      </c>
    </row>
    <row r="185" spans="1:7" s="15" customFormat="1">
      <c r="A185" s="16" t="s">
        <v>294</v>
      </c>
      <c r="B185" s="9">
        <v>821</v>
      </c>
      <c r="C185" s="17" t="s">
        <v>303</v>
      </c>
      <c r="D185" s="9" t="s">
        <v>300</v>
      </c>
      <c r="E185" s="18" t="s">
        <v>304</v>
      </c>
      <c r="F185" s="27" t="str">
        <f>MID(E185,1,15)</f>
        <v>VITARO GIANLUCA</v>
      </c>
      <c r="G185" s="21">
        <v>405.06</v>
      </c>
    </row>
    <row r="186" spans="1:7" s="15" customFormat="1">
      <c r="A186" s="16" t="s">
        <v>257</v>
      </c>
      <c r="B186" s="9">
        <v>822</v>
      </c>
      <c r="C186" s="17" t="s">
        <v>303</v>
      </c>
      <c r="D186" s="9" t="s">
        <v>300</v>
      </c>
      <c r="E186" s="18" t="s">
        <v>9</v>
      </c>
      <c r="F186" s="27" t="s">
        <v>330</v>
      </c>
      <c r="G186" s="21">
        <v>74.94</v>
      </c>
    </row>
    <row r="187" spans="1:7" s="15" customFormat="1">
      <c r="A187" s="16" t="s">
        <v>305</v>
      </c>
      <c r="B187" s="9">
        <v>825</v>
      </c>
      <c r="C187" s="17" t="s">
        <v>306</v>
      </c>
      <c r="D187" s="9" t="s">
        <v>75</v>
      </c>
      <c r="E187" s="18" t="s">
        <v>307</v>
      </c>
      <c r="F187" s="27" t="str">
        <f>MID(E187,1,11)</f>
        <v>EUREMA SRLS</v>
      </c>
      <c r="G187" s="21">
        <v>375</v>
      </c>
    </row>
    <row r="188" spans="1:7" s="15" customFormat="1">
      <c r="A188" s="16" t="s">
        <v>308</v>
      </c>
      <c r="B188" s="9">
        <v>826</v>
      </c>
      <c r="C188" s="17" t="s">
        <v>306</v>
      </c>
      <c r="D188" s="9" t="s">
        <v>75</v>
      </c>
      <c r="E188" s="18" t="s">
        <v>6</v>
      </c>
      <c r="F188" s="27" t="s">
        <v>330</v>
      </c>
      <c r="G188" s="21">
        <v>78.98</v>
      </c>
    </row>
    <row r="189" spans="1:7" s="15" customFormat="1">
      <c r="A189" s="16" t="s">
        <v>305</v>
      </c>
      <c r="B189" s="9">
        <v>827</v>
      </c>
      <c r="C189" s="17" t="s">
        <v>309</v>
      </c>
      <c r="D189" s="9" t="s">
        <v>232</v>
      </c>
      <c r="E189" s="18" t="s">
        <v>310</v>
      </c>
      <c r="F189" s="27" t="str">
        <f>MID(E189,1,17)</f>
        <v>GENOVESE CRISTIAN</v>
      </c>
      <c r="G189" s="21">
        <v>2379.3000000000002</v>
      </c>
    </row>
    <row r="190" spans="1:7" s="15" customFormat="1">
      <c r="A190" s="16" t="s">
        <v>305</v>
      </c>
      <c r="B190" s="9">
        <v>828</v>
      </c>
      <c r="C190" s="17" t="s">
        <v>311</v>
      </c>
      <c r="D190" s="9" t="s">
        <v>36</v>
      </c>
      <c r="E190" s="18" t="s">
        <v>312</v>
      </c>
      <c r="F190" s="27" t="str">
        <f>MID(E190,1,16)</f>
        <v>PEZZO ALESSANDRA</v>
      </c>
      <c r="G190" s="21">
        <v>3527.04</v>
      </c>
    </row>
    <row r="191" spans="1:7" s="15" customFormat="1">
      <c r="A191" s="16" t="s">
        <v>308</v>
      </c>
      <c r="B191" s="9">
        <v>829</v>
      </c>
      <c r="C191" s="17" t="s">
        <v>311</v>
      </c>
      <c r="D191" s="9" t="s">
        <v>36</v>
      </c>
      <c r="E191" s="18" t="s">
        <v>9</v>
      </c>
      <c r="F191" s="27" t="s">
        <v>330</v>
      </c>
      <c r="G191" s="21">
        <v>660</v>
      </c>
    </row>
    <row r="192" spans="1:7" s="15" customFormat="1">
      <c r="A192" s="16" t="s">
        <v>305</v>
      </c>
      <c r="B192" s="9">
        <v>830</v>
      </c>
      <c r="C192" s="17" t="s">
        <v>313</v>
      </c>
      <c r="D192" s="9" t="s">
        <v>37</v>
      </c>
      <c r="E192" s="18" t="s">
        <v>314</v>
      </c>
      <c r="F192" s="27" t="str">
        <f>MID(E192,1,19)</f>
        <v>IACOVINO FERDINANDO</v>
      </c>
      <c r="G192" s="21">
        <v>21467.279999999999</v>
      </c>
    </row>
    <row r="193" spans="1:7" s="15" customFormat="1">
      <c r="A193" s="16" t="s">
        <v>308</v>
      </c>
      <c r="B193" s="9">
        <v>831</v>
      </c>
      <c r="C193" s="17" t="s">
        <v>313</v>
      </c>
      <c r="D193" s="9" t="s">
        <v>37</v>
      </c>
      <c r="E193" s="18" t="s">
        <v>9</v>
      </c>
      <c r="F193" s="27" t="s">
        <v>330</v>
      </c>
      <c r="G193" s="21">
        <v>4017.08</v>
      </c>
    </row>
    <row r="194" spans="1:7" s="15" customFormat="1">
      <c r="A194" s="16" t="s">
        <v>305</v>
      </c>
      <c r="B194" s="9">
        <v>832</v>
      </c>
      <c r="C194" s="17" t="s">
        <v>315</v>
      </c>
      <c r="D194" s="9" t="s">
        <v>316</v>
      </c>
      <c r="E194" s="18" t="s">
        <v>317</v>
      </c>
      <c r="F194" s="27" t="str">
        <f>MID(E194,1,24)</f>
        <v>G.E.V. NEW EVOLUTION SRL</v>
      </c>
      <c r="G194" s="21">
        <v>16775.71</v>
      </c>
    </row>
    <row r="195" spans="1:7" s="15" customFormat="1">
      <c r="A195" s="16" t="s">
        <v>308</v>
      </c>
      <c r="B195" s="9">
        <v>833</v>
      </c>
      <c r="C195" s="17" t="s">
        <v>315</v>
      </c>
      <c r="D195" s="9" t="s">
        <v>316</v>
      </c>
      <c r="E195" s="18" t="s">
        <v>6</v>
      </c>
      <c r="F195" s="27" t="s">
        <v>330</v>
      </c>
      <c r="G195" s="21">
        <v>4258.82</v>
      </c>
    </row>
    <row r="196" spans="1:7" s="15" customFormat="1">
      <c r="A196" s="16" t="s">
        <v>305</v>
      </c>
      <c r="B196" s="9">
        <v>834</v>
      </c>
      <c r="C196" s="17" t="s">
        <v>318</v>
      </c>
      <c r="D196" s="9" t="s">
        <v>316</v>
      </c>
      <c r="E196" s="18" t="s">
        <v>319</v>
      </c>
      <c r="F196" s="27" t="str">
        <f>MID(E196,1,19)</f>
        <v>IACOVINO FERDINANDO</v>
      </c>
      <c r="G196" s="21">
        <v>1271.06</v>
      </c>
    </row>
    <row r="197" spans="1:7" s="15" customFormat="1">
      <c r="A197" s="16" t="s">
        <v>308</v>
      </c>
      <c r="B197" s="9">
        <v>835</v>
      </c>
      <c r="C197" s="17" t="s">
        <v>318</v>
      </c>
      <c r="D197" s="9" t="s">
        <v>316</v>
      </c>
      <c r="E197" s="18" t="s">
        <v>9</v>
      </c>
      <c r="F197" s="27" t="s">
        <v>330</v>
      </c>
      <c r="G197" s="21">
        <v>237.85</v>
      </c>
    </row>
    <row r="198" spans="1:7" s="15" customFormat="1">
      <c r="A198" s="16" t="s">
        <v>305</v>
      </c>
      <c r="B198" s="9">
        <v>836</v>
      </c>
      <c r="C198" s="17" t="s">
        <v>320</v>
      </c>
      <c r="D198" s="9" t="s">
        <v>316</v>
      </c>
      <c r="E198" s="18" t="s">
        <v>321</v>
      </c>
      <c r="F198" s="27" t="str">
        <f>MID(E198,1,15)</f>
        <v>SALERNO ERNESTO</v>
      </c>
      <c r="G198" s="21">
        <v>2406.4499999999998</v>
      </c>
    </row>
    <row r="199" spans="1:7" s="15" customFormat="1">
      <c r="A199" s="16" t="s">
        <v>308</v>
      </c>
      <c r="B199" s="9">
        <v>837</v>
      </c>
      <c r="C199" s="17" t="s">
        <v>320</v>
      </c>
      <c r="D199" s="9" t="s">
        <v>316</v>
      </c>
      <c r="E199" s="18" t="s">
        <v>9</v>
      </c>
      <c r="F199" s="27" t="s">
        <v>331</v>
      </c>
      <c r="G199" s="21">
        <v>471.85</v>
      </c>
    </row>
    <row r="200" spans="1:7" s="15" customFormat="1">
      <c r="A200" s="16" t="s">
        <v>308</v>
      </c>
      <c r="B200" s="9">
        <v>838</v>
      </c>
      <c r="C200" s="17" t="s">
        <v>322</v>
      </c>
      <c r="D200" s="9" t="s">
        <v>316</v>
      </c>
      <c r="E200" s="18" t="s">
        <v>323</v>
      </c>
      <c r="F200" s="27" t="s">
        <v>331</v>
      </c>
      <c r="G200" s="21">
        <v>1989.08</v>
      </c>
    </row>
    <row r="201" spans="1:7" s="15" customFormat="1">
      <c r="A201" s="16" t="s">
        <v>305</v>
      </c>
      <c r="B201" s="9">
        <v>843</v>
      </c>
      <c r="C201" s="17" t="s">
        <v>324</v>
      </c>
      <c r="D201" s="9" t="s">
        <v>316</v>
      </c>
      <c r="E201" s="18" t="s">
        <v>325</v>
      </c>
      <c r="F201" s="27" t="s">
        <v>330</v>
      </c>
      <c r="G201" s="21">
        <v>795.63</v>
      </c>
    </row>
    <row r="202" spans="1:7" s="15" customFormat="1" ht="24">
      <c r="A202" s="16" t="s">
        <v>326</v>
      </c>
      <c r="B202" s="9">
        <v>844</v>
      </c>
      <c r="C202" s="17" t="s">
        <v>327</v>
      </c>
      <c r="D202" s="9" t="s">
        <v>328</v>
      </c>
      <c r="E202" s="18" t="s">
        <v>329</v>
      </c>
      <c r="F202" s="27" t="str">
        <f>MID(E202,1,30)</f>
        <v>STUDIO TECNICO ASSOCIATO NEMES</v>
      </c>
      <c r="G202" s="21">
        <v>17933.41</v>
      </c>
    </row>
    <row r="203" spans="1:7" s="15" customFormat="1" ht="15.75" thickBot="1">
      <c r="A203" s="22" t="s">
        <v>305</v>
      </c>
      <c r="B203" s="10">
        <v>845</v>
      </c>
      <c r="C203" s="23" t="s">
        <v>327</v>
      </c>
      <c r="D203" s="10" t="s">
        <v>328</v>
      </c>
      <c r="E203" s="24" t="s">
        <v>9</v>
      </c>
      <c r="F203" s="28" t="s">
        <v>330</v>
      </c>
      <c r="G203" s="25">
        <v>3355.8</v>
      </c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&amp;LD. Lgs. 97/2016 art. 4 bis
SOLDI PUBBLICI&amp;RDATI RIFERITI AI PAGAMENTI DEL 3 TRIMESTRE 2022
TOTALE DEI MANDATI PAGATI DALL' 1/7/2022 AL 30/9/2022 PER TIPOLOGIA DI SPESA SOSTENUTA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2023-01-23T10:04:33Z</cp:lastPrinted>
  <dcterms:created xsi:type="dcterms:W3CDTF">2023-01-19T09:26:54Z</dcterms:created>
  <dcterms:modified xsi:type="dcterms:W3CDTF">2023-01-23T10:05:36Z</dcterms:modified>
</cp:coreProperties>
</file>